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Maja\Desktop\Nova mapa\06. IZVRŠENJA\16. Izvršenje 2026\VI\MFRH\"/>
    </mc:Choice>
  </mc:AlternateContent>
  <xr:revisionPtr revIDLastSave="0" documentId="13_ncr:1_{7047C939-C6C0-47E2-A57B-38CD9CFC6C4C}" xr6:coauthVersionLast="47" xr6:coauthVersionMax="47" xr10:uidLastSave="{00000000-0000-0000-0000-000000000000}"/>
  <bookViews>
    <workbookView xWindow="-120" yWindow="-120" windowWidth="29040" windowHeight="1584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09" i="9" s="1"/>
  <c r="H3" i="9"/>
  <c r="G3" i="9"/>
  <c r="D104" i="8"/>
  <c r="I41" i="3" s="1"/>
  <c r="D97" i="8"/>
  <c r="D92" i="8"/>
  <c r="D87" i="8"/>
  <c r="D82" i="8"/>
  <c r="D77" i="8"/>
  <c r="D72" i="8"/>
  <c r="D67" i="8"/>
  <c r="D62" i="8"/>
  <c r="D57" i="8"/>
  <c r="D52" i="8"/>
  <c r="D46" i="8"/>
  <c r="D37" i="8"/>
  <c r="D27" i="8"/>
  <c r="D18" i="8"/>
  <c r="C1594" i="1" s="1"/>
  <c r="D8" i="8"/>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C627" i="1" s="1"/>
  <c r="F632" i="4"/>
  <c r="F631" i="4"/>
  <c r="E630" i="4"/>
  <c r="E629" i="4" s="1"/>
  <c r="D623" i="1"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F602" i="4"/>
  <c r="F601" i="4"/>
  <c r="F600" i="4"/>
  <c r="F599" i="4"/>
  <c r="E598" i="4"/>
  <c r="D598" i="4"/>
  <c r="C592" i="1" s="1"/>
  <c r="F596" i="4"/>
  <c r="F595" i="4"/>
  <c r="E594" i="4"/>
  <c r="D594" i="4"/>
  <c r="F594" i="4" s="1"/>
  <c r="F593" i="4"/>
  <c r="F592" i="4"/>
  <c r="E591" i="4"/>
  <c r="D585" i="1" s="1"/>
  <c r="D591" i="4"/>
  <c r="F590" i="4"/>
  <c r="E589" i="4"/>
  <c r="D589" i="4"/>
  <c r="F588" i="4"/>
  <c r="F587" i="4"/>
  <c r="F586" i="4"/>
  <c r="E585" i="4"/>
  <c r="D585" i="4"/>
  <c r="F585" i="4" s="1"/>
  <c r="F583" i="4"/>
  <c r="F582" i="4"/>
  <c r="E581" i="4"/>
  <c r="D575" i="1" s="1"/>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E522" i="4" s="1"/>
  <c r="D523" i="4"/>
  <c r="F523" i="4" s="1"/>
  <c r="F521" i="4"/>
  <c r="F520" i="4"/>
  <c r="F519" i="4"/>
  <c r="F518" i="4"/>
  <c r="F517" i="4"/>
  <c r="F516" i="4"/>
  <c r="F515"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E492" i="4"/>
  <c r="D492" i="4"/>
  <c r="F492" i="4" s="1"/>
  <c r="F490" i="4"/>
  <c r="F489" i="4"/>
  <c r="E488" i="4"/>
  <c r="D488" i="4"/>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69" i="4"/>
  <c r="F468" i="4"/>
  <c r="E467" i="4"/>
  <c r="D467" i="4"/>
  <c r="D466" i="4" s="1"/>
  <c r="C460" i="1" s="1"/>
  <c r="F465" i="4"/>
  <c r="F464" i="4"/>
  <c r="F463" i="4"/>
  <c r="F462" i="4"/>
  <c r="F461" i="4"/>
  <c r="F460" i="4"/>
  <c r="F459" i="4"/>
  <c r="F458" i="4"/>
  <c r="E457" i="4"/>
  <c r="D457" i="4"/>
  <c r="F456" i="4"/>
  <c r="F455" i="4"/>
  <c r="F454" i="4"/>
  <c r="F453" i="4"/>
  <c r="E452" i="4"/>
  <c r="D446" i="1" s="1"/>
  <c r="D452" i="4"/>
  <c r="C446" i="1"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E428" i="4"/>
  <c r="D423" i="1" s="1"/>
  <c r="D428" i="4"/>
  <c r="E427" i="4"/>
  <c r="D427" i="4"/>
  <c r="E426" i="4"/>
  <c r="D421" i="1" s="1"/>
  <c r="D426" i="4"/>
  <c r="C421" i="1"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0" i="4"/>
  <c r="F399" i="4"/>
  <c r="E398" i="4"/>
  <c r="D398" i="4"/>
  <c r="F398" i="4" s="1"/>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9" i="4"/>
  <c r="C374" i="1" s="1"/>
  <c r="F378" i="4"/>
  <c r="F377" i="4"/>
  <c r="F376" i="4"/>
  <c r="F375" i="4"/>
  <c r="E374" i="4"/>
  <c r="E373" i="4" s="1"/>
  <c r="D374" i="4"/>
  <c r="F374" i="4" s="1"/>
  <c r="F372" i="4"/>
  <c r="F371" i="4"/>
  <c r="F370" i="4"/>
  <c r="F369" i="4"/>
  <c r="F368" i="4"/>
  <c r="F367" i="4"/>
  <c r="E366" i="4"/>
  <c r="D366" i="4"/>
  <c r="F366" i="4" s="1"/>
  <c r="F365" i="4"/>
  <c r="F364" i="4"/>
  <c r="F363" i="4"/>
  <c r="E362" i="4"/>
  <c r="D362" i="4"/>
  <c r="F362" i="4" s="1"/>
  <c r="F359" i="4"/>
  <c r="E358" i="4"/>
  <c r="D358" i="4"/>
  <c r="F357" i="4"/>
  <c r="F356" i="4"/>
  <c r="E355" i="4"/>
  <c r="D355" i="4"/>
  <c r="E354" i="4"/>
  <c r="D349"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E250" i="4"/>
  <c r="D250" i="4"/>
  <c r="F249" i="4"/>
  <c r="F248" i="4"/>
  <c r="F247" i="4"/>
  <c r="E246" i="4"/>
  <c r="D246" i="4"/>
  <c r="C242" i="1" s="1"/>
  <c r="F245" i="4"/>
  <c r="F244" i="4"/>
  <c r="F243" i="4"/>
  <c r="E242" i="4"/>
  <c r="D242" i="4"/>
  <c r="C238" i="1" s="1"/>
  <c r="F241" i="4"/>
  <c r="F240" i="4"/>
  <c r="F239" i="4"/>
  <c r="F238" i="4"/>
  <c r="E237" i="4"/>
  <c r="D233" i="1" s="1"/>
  <c r="D237" i="4"/>
  <c r="F237" i="4" s="1"/>
  <c r="F236" i="4"/>
  <c r="F235" i="4"/>
  <c r="E234" i="4"/>
  <c r="D234" i="4"/>
  <c r="F233" i="4"/>
  <c r="F232" i="4"/>
  <c r="E231" i="4"/>
  <c r="D231" i="4"/>
  <c r="F231" i="4" s="1"/>
  <c r="F229" i="4"/>
  <c r="F228" i="4"/>
  <c r="F227" i="4"/>
  <c r="F226" i="4"/>
  <c r="E225" i="4"/>
  <c r="D225" i="4"/>
  <c r="C221" i="1" s="1"/>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D140" i="4" s="1"/>
  <c r="C136" i="1" s="1"/>
  <c r="F139" i="4"/>
  <c r="F138" i="4"/>
  <c r="F137" i="4"/>
  <c r="F136" i="4"/>
  <c r="E135" i="4"/>
  <c r="E134" i="4" s="1"/>
  <c r="D135" i="4"/>
  <c r="D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D79" i="1" s="1"/>
  <c r="D83" i="4"/>
  <c r="C79" i="1" s="1"/>
  <c r="F81" i="4"/>
  <c r="F80" i="4"/>
  <c r="F79" i="4"/>
  <c r="F78" i="4"/>
  <c r="E77" i="4"/>
  <c r="D73" i="1" s="1"/>
  <c r="D77" i="4"/>
  <c r="F77" i="4" s="1"/>
  <c r="F76" i="4"/>
  <c r="F75" i="4"/>
  <c r="E74" i="4"/>
  <c r="D74" i="4"/>
  <c r="F74" i="4" s="1"/>
  <c r="F73" i="4"/>
  <c r="F72" i="4"/>
  <c r="E71" i="4"/>
  <c r="D71" i="4"/>
  <c r="C67" i="1" s="1"/>
  <c r="F70" i="4"/>
  <c r="F69" i="4"/>
  <c r="E68" i="4"/>
  <c r="D68" i="4"/>
  <c r="F68" i="4" s="1"/>
  <c r="F67" i="4"/>
  <c r="F66" i="4"/>
  <c r="F65" i="4"/>
  <c r="E64" i="4"/>
  <c r="D64" i="4"/>
  <c r="F64" i="4" s="1"/>
  <c r="F63" i="4"/>
  <c r="F62" i="4"/>
  <c r="E61" i="4"/>
  <c r="D61" i="4"/>
  <c r="F61" i="4" s="1"/>
  <c r="F60" i="4"/>
  <c r="F59" i="4"/>
  <c r="E58" i="4"/>
  <c r="D58" i="4"/>
  <c r="F57" i="4"/>
  <c r="F56" i="4"/>
  <c r="F55" i="4"/>
  <c r="F54" i="4"/>
  <c r="E53" i="4"/>
  <c r="D53" i="4"/>
  <c r="F52" i="4"/>
  <c r="F51" i="4"/>
  <c r="E50" i="4"/>
  <c r="D50" i="4"/>
  <c r="F50" i="4" s="1"/>
  <c r="F48" i="4"/>
  <c r="F47" i="4"/>
  <c r="F46" i="4"/>
  <c r="F45" i="4"/>
  <c r="E44" i="4"/>
  <c r="E43" i="4" s="1"/>
  <c r="D39" i="1" s="1"/>
  <c r="D44" i="4"/>
  <c r="D43" i="4" s="1"/>
  <c r="F42" i="4"/>
  <c r="F41" i="4"/>
  <c r="F40" i="4"/>
  <c r="E39" i="4"/>
  <c r="D39" i="4"/>
  <c r="F38" i="4"/>
  <c r="F37" i="4"/>
  <c r="E36" i="4"/>
  <c r="D36" i="4"/>
  <c r="F36" i="4" s="1"/>
  <c r="F35" i="4"/>
  <c r="F34" i="4"/>
  <c r="F33" i="4"/>
  <c r="F32" i="4"/>
  <c r="F31" i="4"/>
  <c r="F30" i="4"/>
  <c r="E29" i="4"/>
  <c r="D29" i="4"/>
  <c r="C25" i="1" s="1"/>
  <c r="F28" i="4"/>
  <c r="F27" i="4"/>
  <c r="F26" i="4"/>
  <c r="F25" i="4"/>
  <c r="F24" i="4"/>
  <c r="E23" i="4"/>
  <c r="D23" i="4"/>
  <c r="F23" i="4" s="1"/>
  <c r="F22" i="4"/>
  <c r="F21" i="4"/>
  <c r="F20" i="4"/>
  <c r="F19" i="4"/>
  <c r="F18"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79" i="1"/>
  <c r="C1678" i="1"/>
  <c r="G1678" i="1" s="1"/>
  <c r="C1677" i="1"/>
  <c r="C1676" i="1"/>
  <c r="C1675" i="1"/>
  <c r="C1674" i="1"/>
  <c r="C1673" i="1"/>
  <c r="C1672" i="1"/>
  <c r="C1671" i="1"/>
  <c r="C1670" i="1"/>
  <c r="C1669" i="1"/>
  <c r="C1668" i="1"/>
  <c r="C1667" i="1"/>
  <c r="C1666" i="1"/>
  <c r="C1665" i="1"/>
  <c r="C1664" i="1"/>
  <c r="H1664" i="1" s="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H1640" i="1" s="1"/>
  <c r="C1639" i="1"/>
  <c r="C1638" i="1"/>
  <c r="C1637" i="1"/>
  <c r="C1636" i="1"/>
  <c r="C1635" i="1"/>
  <c r="C1634" i="1"/>
  <c r="C1633" i="1"/>
  <c r="C1632" i="1"/>
  <c r="H1632" i="1" s="1"/>
  <c r="C1631" i="1"/>
  <c r="C1630" i="1"/>
  <c r="C1629" i="1"/>
  <c r="C1628" i="1"/>
  <c r="C1626" i="1"/>
  <c r="C1625" i="1"/>
  <c r="C1624" i="1"/>
  <c r="C1623" i="1"/>
  <c r="C1622" i="1"/>
  <c r="C1619" i="1"/>
  <c r="C1618" i="1"/>
  <c r="G1618" i="1" s="1"/>
  <c r="C1617" i="1"/>
  <c r="C1616" i="1"/>
  <c r="C1615" i="1"/>
  <c r="C1614" i="1"/>
  <c r="C1613" i="1"/>
  <c r="C1612" i="1"/>
  <c r="C1611" i="1"/>
  <c r="H1611" i="1" s="1"/>
  <c r="C1610" i="1"/>
  <c r="C1609" i="1"/>
  <c r="C1608" i="1"/>
  <c r="C1607" i="1"/>
  <c r="C1606" i="1"/>
  <c r="G1606" i="1" s="1"/>
  <c r="C1605" i="1"/>
  <c r="C1604" i="1"/>
  <c r="C1603" i="1"/>
  <c r="C1602" i="1"/>
  <c r="C1600" i="1"/>
  <c r="C1599" i="1"/>
  <c r="H1599" i="1" s="1"/>
  <c r="C1598" i="1"/>
  <c r="C1597" i="1"/>
  <c r="C1596" i="1"/>
  <c r="C1595"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D1009" i="1"/>
  <c r="C1009" i="1"/>
  <c r="D1008" i="1"/>
  <c r="C1008" i="1"/>
  <c r="D1007" i="1"/>
  <c r="C1007" i="1"/>
  <c r="D1006" i="1"/>
  <c r="C1006" i="1"/>
  <c r="D1005" i="1"/>
  <c r="C1005" i="1"/>
  <c r="D1004" i="1"/>
  <c r="C1004" i="1"/>
  <c r="D1003" i="1"/>
  <c r="C1003" i="1"/>
  <c r="D1002" i="1"/>
  <c r="C1002" i="1"/>
  <c r="D1001" i="1"/>
  <c r="C1001" i="1"/>
  <c r="D1000" i="1"/>
  <c r="C1000" i="1"/>
  <c r="H1000" i="1" s="1"/>
  <c r="D999" i="1"/>
  <c r="C999" i="1"/>
  <c r="D998" i="1"/>
  <c r="C998" i="1"/>
  <c r="D997" i="1"/>
  <c r="C997" i="1"/>
  <c r="D996" i="1"/>
  <c r="C996" i="1"/>
  <c r="G996" i="1" s="1"/>
  <c r="D995" i="1"/>
  <c r="C995" i="1"/>
  <c r="D994" i="1"/>
  <c r="C994" i="1"/>
  <c r="D993" i="1"/>
  <c r="C993" i="1"/>
  <c r="G993" i="1" s="1"/>
  <c r="D992" i="1"/>
  <c r="C992" i="1"/>
  <c r="D991" i="1"/>
  <c r="C991" i="1"/>
  <c r="D990" i="1"/>
  <c r="C990" i="1"/>
  <c r="D989" i="1"/>
  <c r="C989" i="1"/>
  <c r="D988" i="1"/>
  <c r="C988" i="1"/>
  <c r="D987" i="1"/>
  <c r="C987" i="1"/>
  <c r="D986" i="1"/>
  <c r="C986" i="1"/>
  <c r="G986" i="1" s="1"/>
  <c r="D985" i="1"/>
  <c r="C985" i="1"/>
  <c r="D984" i="1"/>
  <c r="C984" i="1"/>
  <c r="D983" i="1"/>
  <c r="C983" i="1"/>
  <c r="G983" i="1" s="1"/>
  <c r="D982" i="1"/>
  <c r="C982" i="1"/>
  <c r="D981" i="1"/>
  <c r="C981" i="1"/>
  <c r="D980" i="1"/>
  <c r="C980" i="1"/>
  <c r="G980" i="1" s="1"/>
  <c r="D979" i="1"/>
  <c r="C979" i="1"/>
  <c r="D978" i="1"/>
  <c r="C978" i="1"/>
  <c r="D977" i="1"/>
  <c r="C977" i="1"/>
  <c r="D976" i="1"/>
  <c r="C976" i="1"/>
  <c r="H976" i="1" s="1"/>
  <c r="D975" i="1"/>
  <c r="C975" i="1"/>
  <c r="G975" i="1" s="1"/>
  <c r="D974" i="1"/>
  <c r="C974" i="1"/>
  <c r="H974" i="1" s="1"/>
  <c r="D973" i="1"/>
  <c r="C973" i="1"/>
  <c r="D972" i="1"/>
  <c r="C972" i="1"/>
  <c r="D971" i="1"/>
  <c r="C971" i="1"/>
  <c r="H971" i="1" s="1"/>
  <c r="D970" i="1"/>
  <c r="C970" i="1"/>
  <c r="D969" i="1"/>
  <c r="C969" i="1"/>
  <c r="D968" i="1"/>
  <c r="C968" i="1"/>
  <c r="H968" i="1" s="1"/>
  <c r="D967" i="1"/>
  <c r="C967" i="1"/>
  <c r="D966" i="1"/>
  <c r="C966" i="1"/>
  <c r="D965" i="1"/>
  <c r="C965" i="1"/>
  <c r="H965" i="1" s="1"/>
  <c r="D964" i="1"/>
  <c r="C964" i="1"/>
  <c r="D963" i="1"/>
  <c r="C963" i="1"/>
  <c r="D962" i="1"/>
  <c r="C962" i="1"/>
  <c r="D961" i="1"/>
  <c r="C961" i="1"/>
  <c r="D960" i="1"/>
  <c r="C960" i="1"/>
  <c r="D959" i="1"/>
  <c r="C959" i="1"/>
  <c r="D958" i="1"/>
  <c r="C958" i="1"/>
  <c r="H958" i="1" s="1"/>
  <c r="D957" i="1"/>
  <c r="C957" i="1"/>
  <c r="D956" i="1"/>
  <c r="C956" i="1"/>
  <c r="D955" i="1"/>
  <c r="C955" i="1"/>
  <c r="D954" i="1"/>
  <c r="C954" i="1"/>
  <c r="D953" i="1"/>
  <c r="C953" i="1"/>
  <c r="D952" i="1"/>
  <c r="C952" i="1"/>
  <c r="D951" i="1"/>
  <c r="C951" i="1"/>
  <c r="D950" i="1"/>
  <c r="C950" i="1"/>
  <c r="D949" i="1"/>
  <c r="C949" i="1"/>
  <c r="D948" i="1"/>
  <c r="C948" i="1"/>
  <c r="D947" i="1"/>
  <c r="C947" i="1"/>
  <c r="H947" i="1" s="1"/>
  <c r="D946" i="1"/>
  <c r="C946" i="1"/>
  <c r="D945" i="1"/>
  <c r="C945" i="1"/>
  <c r="G945" i="1" s="1"/>
  <c r="D944" i="1"/>
  <c r="C944" i="1"/>
  <c r="D943" i="1"/>
  <c r="C943" i="1"/>
  <c r="D942" i="1"/>
  <c r="C942" i="1"/>
  <c r="D941" i="1"/>
  <c r="C941" i="1"/>
  <c r="D940" i="1"/>
  <c r="C940" i="1"/>
  <c r="D939" i="1"/>
  <c r="C939" i="1"/>
  <c r="D938" i="1"/>
  <c r="C938" i="1"/>
  <c r="H938" i="1" s="1"/>
  <c r="D937" i="1"/>
  <c r="C937" i="1"/>
  <c r="D936" i="1"/>
  <c r="C936" i="1"/>
  <c r="D935" i="1"/>
  <c r="C935" i="1"/>
  <c r="D934" i="1"/>
  <c r="C934" i="1"/>
  <c r="H934" i="1" s="1"/>
  <c r="D933" i="1"/>
  <c r="C933" i="1"/>
  <c r="G933" i="1" s="1"/>
  <c r="D932" i="1"/>
  <c r="C932" i="1"/>
  <c r="H932" i="1" s="1"/>
  <c r="D931" i="1"/>
  <c r="C931" i="1"/>
  <c r="D930" i="1"/>
  <c r="C930" i="1"/>
  <c r="D929" i="1"/>
  <c r="C929" i="1"/>
  <c r="D928" i="1"/>
  <c r="C928" i="1"/>
  <c r="D927" i="1"/>
  <c r="C927" i="1"/>
  <c r="D926" i="1"/>
  <c r="C926" i="1"/>
  <c r="D925" i="1"/>
  <c r="C925" i="1"/>
  <c r="D924" i="1"/>
  <c r="C924" i="1"/>
  <c r="D923" i="1"/>
  <c r="C923" i="1"/>
  <c r="D922" i="1"/>
  <c r="C922" i="1"/>
  <c r="D921" i="1"/>
  <c r="C921" i="1"/>
  <c r="G921" i="1" s="1"/>
  <c r="D920" i="1"/>
  <c r="C920" i="1"/>
  <c r="D919" i="1"/>
  <c r="C919" i="1"/>
  <c r="D918" i="1"/>
  <c r="C918" i="1"/>
  <c r="G918" i="1" s="1"/>
  <c r="D917" i="1"/>
  <c r="C917" i="1"/>
  <c r="D916" i="1"/>
  <c r="C916" i="1"/>
  <c r="D915" i="1"/>
  <c r="C915" i="1"/>
  <c r="G915" i="1" s="1"/>
  <c r="D914" i="1"/>
  <c r="C914" i="1"/>
  <c r="D913" i="1"/>
  <c r="C913" i="1"/>
  <c r="D912" i="1"/>
  <c r="C912" i="1"/>
  <c r="D911" i="1"/>
  <c r="C911" i="1"/>
  <c r="D910" i="1"/>
  <c r="C910" i="1"/>
  <c r="D909" i="1"/>
  <c r="C909" i="1"/>
  <c r="D908" i="1"/>
  <c r="C908" i="1"/>
  <c r="H908" i="1" s="1"/>
  <c r="D907" i="1"/>
  <c r="C907" i="1"/>
  <c r="D906" i="1"/>
  <c r="C906" i="1"/>
  <c r="G906" i="1" s="1"/>
  <c r="D905" i="1"/>
  <c r="C905" i="1"/>
  <c r="D904" i="1"/>
  <c r="C904" i="1"/>
  <c r="D903" i="1"/>
  <c r="C903" i="1"/>
  <c r="D902" i="1"/>
  <c r="C902" i="1"/>
  <c r="H902" i="1" s="1"/>
  <c r="D901" i="1"/>
  <c r="C901" i="1"/>
  <c r="D900" i="1"/>
  <c r="C900" i="1"/>
  <c r="D899" i="1"/>
  <c r="C899" i="1"/>
  <c r="D898" i="1"/>
  <c r="C898" i="1"/>
  <c r="H898" i="1" s="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H881" i="1" s="1"/>
  <c r="D880" i="1"/>
  <c r="C880" i="1"/>
  <c r="D879" i="1"/>
  <c r="C879" i="1"/>
  <c r="D878" i="1"/>
  <c r="C878" i="1"/>
  <c r="H878" i="1" s="1"/>
  <c r="D877" i="1"/>
  <c r="C877" i="1"/>
  <c r="D876" i="1"/>
  <c r="C876" i="1"/>
  <c r="D875" i="1"/>
  <c r="C875" i="1"/>
  <c r="D874" i="1"/>
  <c r="C874" i="1"/>
  <c r="H874" i="1" s="1"/>
  <c r="D873" i="1"/>
  <c r="C873" i="1"/>
  <c r="D872" i="1"/>
  <c r="C872" i="1"/>
  <c r="D871" i="1"/>
  <c r="C871" i="1"/>
  <c r="D870" i="1"/>
  <c r="C870" i="1"/>
  <c r="D869" i="1"/>
  <c r="C869" i="1"/>
  <c r="H869" i="1" s="1"/>
  <c r="D868" i="1"/>
  <c r="C868" i="1"/>
  <c r="D867" i="1"/>
  <c r="C867" i="1"/>
  <c r="H867" i="1" s="1"/>
  <c r="D866" i="1"/>
  <c r="C866" i="1"/>
  <c r="D865" i="1"/>
  <c r="C865" i="1"/>
  <c r="D864" i="1"/>
  <c r="C864" i="1"/>
  <c r="D863" i="1"/>
  <c r="C863" i="1"/>
  <c r="H863" i="1" s="1"/>
  <c r="D862" i="1"/>
  <c r="C862" i="1"/>
  <c r="H862" i="1" s="1"/>
  <c r="D861" i="1"/>
  <c r="C861" i="1"/>
  <c r="D860" i="1"/>
  <c r="C860" i="1"/>
  <c r="D859" i="1"/>
  <c r="C859" i="1"/>
  <c r="D858" i="1"/>
  <c r="C858" i="1"/>
  <c r="D857" i="1"/>
  <c r="C857" i="1"/>
  <c r="H857" i="1" s="1"/>
  <c r="D856" i="1"/>
  <c r="C856" i="1"/>
  <c r="D855" i="1"/>
  <c r="C855" i="1"/>
  <c r="D854" i="1"/>
  <c r="C854" i="1"/>
  <c r="D853" i="1"/>
  <c r="C853" i="1"/>
  <c r="D852" i="1"/>
  <c r="C852" i="1"/>
  <c r="D851" i="1"/>
  <c r="C851" i="1"/>
  <c r="D850" i="1"/>
  <c r="C850" i="1"/>
  <c r="H850" i="1" s="1"/>
  <c r="D849" i="1"/>
  <c r="C849" i="1"/>
  <c r="G849" i="1" s="1"/>
  <c r="D848" i="1"/>
  <c r="C848" i="1"/>
  <c r="D847" i="1"/>
  <c r="C847" i="1"/>
  <c r="G847" i="1" s="1"/>
  <c r="D846" i="1"/>
  <c r="C846" i="1"/>
  <c r="D845" i="1"/>
  <c r="C845" i="1"/>
  <c r="H845" i="1" s="1"/>
  <c r="D844" i="1"/>
  <c r="C844" i="1"/>
  <c r="D843" i="1"/>
  <c r="C843" i="1"/>
  <c r="D842" i="1"/>
  <c r="C842" i="1"/>
  <c r="H842" i="1" s="1"/>
  <c r="D841" i="1"/>
  <c r="C841" i="1"/>
  <c r="D840" i="1"/>
  <c r="C840" i="1"/>
  <c r="D839" i="1"/>
  <c r="C839" i="1"/>
  <c r="D838" i="1"/>
  <c r="C838" i="1"/>
  <c r="D837" i="1"/>
  <c r="C837" i="1"/>
  <c r="D836" i="1"/>
  <c r="C836" i="1"/>
  <c r="D835" i="1"/>
  <c r="C835" i="1"/>
  <c r="D834" i="1"/>
  <c r="C834" i="1"/>
  <c r="D833" i="1"/>
  <c r="C833" i="1"/>
  <c r="D832" i="1"/>
  <c r="C832" i="1"/>
  <c r="D831" i="1"/>
  <c r="C831" i="1"/>
  <c r="G831" i="1" s="1"/>
  <c r="D830" i="1"/>
  <c r="C830" i="1"/>
  <c r="D829" i="1"/>
  <c r="C829" i="1"/>
  <c r="D828" i="1"/>
  <c r="C828" i="1"/>
  <c r="D827" i="1"/>
  <c r="C827" i="1"/>
  <c r="D826" i="1"/>
  <c r="C826" i="1"/>
  <c r="D825" i="1"/>
  <c r="C825" i="1"/>
  <c r="D824" i="1"/>
  <c r="C824" i="1"/>
  <c r="D823" i="1"/>
  <c r="C823" i="1"/>
  <c r="D822" i="1"/>
  <c r="C822" i="1"/>
  <c r="D821" i="1"/>
  <c r="C821" i="1"/>
  <c r="H821" i="1" s="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G746" i="1" s="1"/>
  <c r="D745" i="1"/>
  <c r="C745" i="1"/>
  <c r="D744" i="1"/>
  <c r="C744" i="1"/>
  <c r="D743" i="1"/>
  <c r="C743" i="1"/>
  <c r="D742" i="1"/>
  <c r="C742" i="1"/>
  <c r="D741" i="1"/>
  <c r="C741" i="1"/>
  <c r="D740" i="1"/>
  <c r="C740" i="1"/>
  <c r="H740" i="1" s="1"/>
  <c r="D739" i="1"/>
  <c r="C739" i="1"/>
  <c r="G739" i="1" s="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H680" i="1" s="1"/>
  <c r="D679" i="1"/>
  <c r="C679" i="1"/>
  <c r="D678" i="1"/>
  <c r="C678" i="1"/>
  <c r="D677" i="1"/>
  <c r="C677" i="1"/>
  <c r="H677" i="1" s="1"/>
  <c r="D676" i="1"/>
  <c r="C676" i="1"/>
  <c r="D675" i="1"/>
  <c r="C675" i="1"/>
  <c r="D674" i="1"/>
  <c r="C674" i="1"/>
  <c r="D673" i="1"/>
  <c r="C673" i="1"/>
  <c r="D672" i="1"/>
  <c r="C672" i="1"/>
  <c r="D671" i="1"/>
  <c r="C671" i="1"/>
  <c r="D670" i="1"/>
  <c r="C670" i="1"/>
  <c r="G670" i="1" s="1"/>
  <c r="D669" i="1"/>
  <c r="C669" i="1"/>
  <c r="D668" i="1"/>
  <c r="C668" i="1"/>
  <c r="D667" i="1"/>
  <c r="C667" i="1"/>
  <c r="G667" i="1" s="1"/>
  <c r="D666" i="1"/>
  <c r="C666" i="1"/>
  <c r="D665" i="1"/>
  <c r="C665" i="1"/>
  <c r="D664" i="1"/>
  <c r="C664" i="1"/>
  <c r="D663" i="1"/>
  <c r="C663" i="1"/>
  <c r="D662" i="1"/>
  <c r="C662" i="1"/>
  <c r="D661" i="1"/>
  <c r="C661" i="1"/>
  <c r="G661" i="1" s="1"/>
  <c r="D660" i="1"/>
  <c r="C660" i="1"/>
  <c r="D659" i="1"/>
  <c r="C659" i="1"/>
  <c r="D658" i="1"/>
  <c r="C658" i="1"/>
  <c r="D657" i="1"/>
  <c r="C657" i="1"/>
  <c r="D656" i="1"/>
  <c r="C656" i="1"/>
  <c r="H656" i="1" s="1"/>
  <c r="D655" i="1"/>
  <c r="C655" i="1"/>
  <c r="G655" i="1" s="1"/>
  <c r="D654" i="1"/>
  <c r="C654" i="1"/>
  <c r="D653" i="1"/>
  <c r="C653" i="1"/>
  <c r="D652" i="1"/>
  <c r="C652" i="1"/>
  <c r="D651" i="1"/>
  <c r="C651" i="1"/>
  <c r="D650" i="1"/>
  <c r="C650" i="1"/>
  <c r="H650" i="1" s="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D626" i="1"/>
  <c r="C626" i="1"/>
  <c r="H626" i="1" s="1"/>
  <c r="D625" i="1"/>
  <c r="C625" i="1"/>
  <c r="C624" i="1"/>
  <c r="D622" i="1"/>
  <c r="C622" i="1"/>
  <c r="G622" i="1" s="1"/>
  <c r="D621" i="1"/>
  <c r="C621" i="1"/>
  <c r="H621" i="1" s="1"/>
  <c r="D620" i="1"/>
  <c r="C620" i="1"/>
  <c r="D619" i="1"/>
  <c r="C619" i="1"/>
  <c r="D618" i="1"/>
  <c r="C618" i="1"/>
  <c r="H618" i="1" s="1"/>
  <c r="D617" i="1"/>
  <c r="C617" i="1"/>
  <c r="H617" i="1" s="1"/>
  <c r="D616" i="1"/>
  <c r="C616" i="1"/>
  <c r="D615" i="1"/>
  <c r="C615" i="1"/>
  <c r="D614" i="1"/>
  <c r="C614" i="1"/>
  <c r="H614" i="1" s="1"/>
  <c r="D613" i="1"/>
  <c r="C613" i="1"/>
  <c r="D612" i="1"/>
  <c r="C612" i="1"/>
  <c r="D611" i="1"/>
  <c r="C611" i="1"/>
  <c r="D610" i="1"/>
  <c r="C610" i="1"/>
  <c r="D609" i="1"/>
  <c r="C609" i="1"/>
  <c r="H609" i="1" s="1"/>
  <c r="D608" i="1"/>
  <c r="C608" i="1"/>
  <c r="D607" i="1"/>
  <c r="C607" i="1"/>
  <c r="D606" i="1"/>
  <c r="C606" i="1"/>
  <c r="H606" i="1" s="1"/>
  <c r="D605" i="1"/>
  <c r="C605" i="1"/>
  <c r="D604" i="1"/>
  <c r="C604" i="1"/>
  <c r="D603" i="1"/>
  <c r="D602" i="1"/>
  <c r="C602" i="1"/>
  <c r="H602" i="1" s="1"/>
  <c r="D601" i="1"/>
  <c r="C601" i="1"/>
  <c r="G601" i="1" s="1"/>
  <c r="D600" i="1"/>
  <c r="C600" i="1"/>
  <c r="D599" i="1"/>
  <c r="C599" i="1"/>
  <c r="D598" i="1"/>
  <c r="C598" i="1"/>
  <c r="C597" i="1"/>
  <c r="D596" i="1"/>
  <c r="C596" i="1"/>
  <c r="D595" i="1"/>
  <c r="C595" i="1"/>
  <c r="D594" i="1"/>
  <c r="C594" i="1"/>
  <c r="D593" i="1"/>
  <c r="C593" i="1"/>
  <c r="D592" i="1"/>
  <c r="D590" i="1"/>
  <c r="C590" i="1"/>
  <c r="D589" i="1"/>
  <c r="C589" i="1"/>
  <c r="D588" i="1"/>
  <c r="C588" i="1"/>
  <c r="D587" i="1"/>
  <c r="C587" i="1"/>
  <c r="D586" i="1"/>
  <c r="C586" i="1"/>
  <c r="H586" i="1" s="1"/>
  <c r="C585" i="1"/>
  <c r="D584" i="1"/>
  <c r="C584" i="1"/>
  <c r="D583" i="1"/>
  <c r="C583" i="1"/>
  <c r="D582" i="1"/>
  <c r="C582" i="1"/>
  <c r="D581" i="1"/>
  <c r="C581" i="1"/>
  <c r="D580" i="1"/>
  <c r="C580" i="1"/>
  <c r="H580" i="1" s="1"/>
  <c r="D579" i="1"/>
  <c r="C579" i="1"/>
  <c r="D577" i="1"/>
  <c r="C577" i="1"/>
  <c r="D576" i="1"/>
  <c r="C576" i="1"/>
  <c r="G576" i="1" s="1"/>
  <c r="C575" i="1"/>
  <c r="D574" i="1"/>
  <c r="C574" i="1"/>
  <c r="D573" i="1"/>
  <c r="C573" i="1"/>
  <c r="H573" i="1" s="1"/>
  <c r="D572" i="1"/>
  <c r="C572" i="1"/>
  <c r="D571" i="1"/>
  <c r="C571" i="1"/>
  <c r="H571" i="1" s="1"/>
  <c r="D570" i="1"/>
  <c r="C570" i="1"/>
  <c r="D569" i="1"/>
  <c r="C569" i="1"/>
  <c r="D568" i="1"/>
  <c r="C568" i="1"/>
  <c r="D567" i="1"/>
  <c r="C567" i="1"/>
  <c r="D566" i="1"/>
  <c r="C566" i="1"/>
  <c r="D564" i="1"/>
  <c r="C564" i="1"/>
  <c r="D563" i="1"/>
  <c r="C563" i="1"/>
  <c r="D562" i="1"/>
  <c r="C562" i="1"/>
  <c r="H562" i="1" s="1"/>
  <c r="D561" i="1"/>
  <c r="C561" i="1"/>
  <c r="D560" i="1"/>
  <c r="C560" i="1"/>
  <c r="D559" i="1"/>
  <c r="C559" i="1"/>
  <c r="H559" i="1" s="1"/>
  <c r="D558" i="1"/>
  <c r="C558" i="1"/>
  <c r="D557" i="1"/>
  <c r="C557" i="1"/>
  <c r="D556" i="1"/>
  <c r="C556" i="1"/>
  <c r="D555" i="1"/>
  <c r="C555" i="1"/>
  <c r="D554" i="1"/>
  <c r="C554" i="1"/>
  <c r="D553" i="1"/>
  <c r="C553" i="1"/>
  <c r="D552" i="1"/>
  <c r="C552" i="1"/>
  <c r="C551" i="1"/>
  <c r="D550" i="1"/>
  <c r="C550" i="1"/>
  <c r="D549" i="1"/>
  <c r="C549" i="1"/>
  <c r="D548" i="1"/>
  <c r="C548" i="1"/>
  <c r="D547" i="1"/>
  <c r="C547" i="1"/>
  <c r="D546" i="1"/>
  <c r="C546" i="1"/>
  <c r="D545" i="1"/>
  <c r="C545" i="1"/>
  <c r="D544" i="1"/>
  <c r="C544" i="1"/>
  <c r="D543" i="1"/>
  <c r="C543" i="1"/>
  <c r="D542" i="1"/>
  <c r="C542" i="1"/>
  <c r="D541" i="1"/>
  <c r="C541" i="1"/>
  <c r="H541" i="1" s="1"/>
  <c r="D540" i="1"/>
  <c r="C540" i="1"/>
  <c r="D539" i="1"/>
  <c r="C539" i="1"/>
  <c r="D538" i="1"/>
  <c r="C538" i="1"/>
  <c r="D537" i="1"/>
  <c r="C537" i="1"/>
  <c r="G537" i="1" s="1"/>
  <c r="D536" i="1"/>
  <c r="C536" i="1"/>
  <c r="D535" i="1"/>
  <c r="C535" i="1"/>
  <c r="D534" i="1"/>
  <c r="C534" i="1"/>
  <c r="D533" i="1"/>
  <c r="C533" i="1"/>
  <c r="D532" i="1"/>
  <c r="C532" i="1"/>
  <c r="D531" i="1"/>
  <c r="D528" i="1"/>
  <c r="C528" i="1"/>
  <c r="D527" i="1"/>
  <c r="C527" i="1"/>
  <c r="D526" i="1"/>
  <c r="C526" i="1"/>
  <c r="D525" i="1"/>
  <c r="C525" i="1"/>
  <c r="D524" i="1"/>
  <c r="C524" i="1"/>
  <c r="D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G509" i="1" s="1"/>
  <c r="D508" i="1"/>
  <c r="C508" i="1"/>
  <c r="D507" i="1"/>
  <c r="C507" i="1"/>
  <c r="D506" i="1"/>
  <c r="C506" i="1"/>
  <c r="D505" i="1"/>
  <c r="C505" i="1"/>
  <c r="H505" i="1" s="1"/>
  <c r="D504" i="1"/>
  <c r="C504" i="1"/>
  <c r="D503" i="1"/>
  <c r="C503" i="1"/>
  <c r="D502" i="1"/>
  <c r="C502" i="1"/>
  <c r="G502" i="1" s="1"/>
  <c r="D501" i="1"/>
  <c r="C501" i="1"/>
  <c r="D500" i="1"/>
  <c r="C500" i="1"/>
  <c r="D499" i="1"/>
  <c r="C499" i="1"/>
  <c r="H499" i="1" s="1"/>
  <c r="D498" i="1"/>
  <c r="C498" i="1"/>
  <c r="D497" i="1"/>
  <c r="C497" i="1"/>
  <c r="H497" i="1" s="1"/>
  <c r="D496" i="1"/>
  <c r="C496" i="1"/>
  <c r="H496" i="1" s="1"/>
  <c r="D495" i="1"/>
  <c r="C495" i="1"/>
  <c r="D494" i="1"/>
  <c r="C494" i="1"/>
  <c r="D493" i="1"/>
  <c r="C493" i="1"/>
  <c r="H493" i="1" s="1"/>
  <c r="D492" i="1"/>
  <c r="C492" i="1"/>
  <c r="D491" i="1"/>
  <c r="C491" i="1"/>
  <c r="D490" i="1"/>
  <c r="C490" i="1"/>
  <c r="D489" i="1"/>
  <c r="C489" i="1"/>
  <c r="D488" i="1"/>
  <c r="C488" i="1"/>
  <c r="D487" i="1"/>
  <c r="C487" i="1"/>
  <c r="D486" i="1"/>
  <c r="C486" i="1"/>
  <c r="D484" i="1"/>
  <c r="C484" i="1"/>
  <c r="D483" i="1"/>
  <c r="C483" i="1"/>
  <c r="D482" i="1"/>
  <c r="C482" i="1"/>
  <c r="D481" i="1"/>
  <c r="C481" i="1"/>
  <c r="H481" i="1" s="1"/>
  <c r="D480" i="1"/>
  <c r="C480" i="1"/>
  <c r="D479" i="1"/>
  <c r="C479" i="1"/>
  <c r="D478" i="1"/>
  <c r="C478" i="1"/>
  <c r="D477" i="1"/>
  <c r="C477" i="1"/>
  <c r="D476" i="1"/>
  <c r="C476" i="1"/>
  <c r="D475" i="1"/>
  <c r="C475" i="1"/>
  <c r="H475" i="1" s="1"/>
  <c r="D474" i="1"/>
  <c r="C474" i="1"/>
  <c r="G474" i="1" s="1"/>
  <c r="D473" i="1"/>
  <c r="D472" i="1"/>
  <c r="C472" i="1"/>
  <c r="H472" i="1" s="1"/>
  <c r="D471" i="1"/>
  <c r="C471" i="1"/>
  <c r="D470" i="1"/>
  <c r="C470" i="1"/>
  <c r="D469" i="1"/>
  <c r="C469" i="1"/>
  <c r="D468" i="1"/>
  <c r="C468" i="1"/>
  <c r="D467" i="1"/>
  <c r="C467" i="1"/>
  <c r="H467" i="1" s="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G452" i="1" s="1"/>
  <c r="D451" i="1"/>
  <c r="C451" i="1"/>
  <c r="D450" i="1"/>
  <c r="C450" i="1"/>
  <c r="D449" i="1"/>
  <c r="C449" i="1"/>
  <c r="D448" i="1"/>
  <c r="C448" i="1"/>
  <c r="D447" i="1"/>
  <c r="C447" i="1"/>
  <c r="D445" i="1"/>
  <c r="C445" i="1"/>
  <c r="D444" i="1"/>
  <c r="C444" i="1"/>
  <c r="D443" i="1"/>
  <c r="C443" i="1"/>
  <c r="H443" i="1" s="1"/>
  <c r="D442" i="1"/>
  <c r="C442" i="1"/>
  <c r="H442" i="1" s="1"/>
  <c r="D441" i="1"/>
  <c r="C441" i="1"/>
  <c r="G441" i="1" s="1"/>
  <c r="D440" i="1"/>
  <c r="C440" i="1"/>
  <c r="H440" i="1" s="1"/>
  <c r="D439" i="1"/>
  <c r="D438" i="1"/>
  <c r="C438" i="1"/>
  <c r="D437" i="1"/>
  <c r="C437" i="1"/>
  <c r="D436" i="1"/>
  <c r="C436" i="1"/>
  <c r="D435" i="1"/>
  <c r="C435" i="1"/>
  <c r="G435" i="1" s="1"/>
  <c r="D434" i="1"/>
  <c r="D433" i="1"/>
  <c r="C433" i="1"/>
  <c r="D432" i="1"/>
  <c r="C432" i="1"/>
  <c r="D431" i="1"/>
  <c r="C431" i="1"/>
  <c r="D430" i="1"/>
  <c r="C430" i="1"/>
  <c r="D429" i="1"/>
  <c r="C429" i="1"/>
  <c r="D428" i="1"/>
  <c r="C428" i="1"/>
  <c r="D427" i="1"/>
  <c r="C427" i="1"/>
  <c r="H427" i="1" s="1"/>
  <c r="D426" i="1"/>
  <c r="C426" i="1"/>
  <c r="C423" i="1"/>
  <c r="D422" i="1"/>
  <c r="C422" i="1"/>
  <c r="D416" i="1"/>
  <c r="C416" i="1"/>
  <c r="H416" i="1" s="1"/>
  <c r="D415" i="1"/>
  <c r="C415" i="1"/>
  <c r="D414" i="1"/>
  <c r="C414" i="1"/>
  <c r="H414" i="1" s="1"/>
  <c r="D411" i="1"/>
  <c r="C411" i="1"/>
  <c r="D410" i="1"/>
  <c r="C410" i="1"/>
  <c r="D409" i="1"/>
  <c r="C409" i="1"/>
  <c r="H409" i="1" s="1"/>
  <c r="D408" i="1"/>
  <c r="C408" i="1"/>
  <c r="D407" i="1"/>
  <c r="C407" i="1"/>
  <c r="D406" i="1"/>
  <c r="C406" i="1"/>
  <c r="D405" i="1"/>
  <c r="C405" i="1"/>
  <c r="H405" i="1" s="1"/>
  <c r="D404" i="1"/>
  <c r="C404" i="1"/>
  <c r="H404" i="1" s="1"/>
  <c r="D403" i="1"/>
  <c r="C403" i="1"/>
  <c r="H403" i="1" s="1"/>
  <c r="D402" i="1"/>
  <c r="C402" i="1"/>
  <c r="H402" i="1" s="1"/>
  <c r="D401" i="1"/>
  <c r="D400" i="1"/>
  <c r="C400" i="1"/>
  <c r="H400" i="1" s="1"/>
  <c r="D399" i="1"/>
  <c r="C399" i="1"/>
  <c r="D398" i="1"/>
  <c r="C398" i="1"/>
  <c r="D397" i="1"/>
  <c r="C397" i="1"/>
  <c r="H397" i="1" s="1"/>
  <c r="D396" i="1"/>
  <c r="C396" i="1"/>
  <c r="D395" i="1"/>
  <c r="C395" i="1"/>
  <c r="H395" i="1" s="1"/>
  <c r="D394" i="1"/>
  <c r="C394" i="1"/>
  <c r="D393" i="1"/>
  <c r="C393" i="1"/>
  <c r="H393" i="1" s="1"/>
  <c r="D392" i="1"/>
  <c r="C392" i="1"/>
  <c r="H392" i="1" s="1"/>
  <c r="D391" i="1"/>
  <c r="C391" i="1"/>
  <c r="D390" i="1"/>
  <c r="C390" i="1"/>
  <c r="D389" i="1"/>
  <c r="C389" i="1"/>
  <c r="H389" i="1" s="1"/>
  <c r="C388" i="1"/>
  <c r="D387" i="1"/>
  <c r="C387" i="1"/>
  <c r="D386" i="1"/>
  <c r="C386" i="1"/>
  <c r="H386" i="1" s="1"/>
  <c r="D385" i="1"/>
  <c r="C385" i="1"/>
  <c r="D384" i="1"/>
  <c r="C384" i="1"/>
  <c r="D383" i="1"/>
  <c r="C383" i="1"/>
  <c r="D382" i="1"/>
  <c r="C382" i="1"/>
  <c r="D381" i="1"/>
  <c r="C381" i="1"/>
  <c r="D380" i="1"/>
  <c r="C380" i="1"/>
  <c r="D379" i="1"/>
  <c r="C379" i="1"/>
  <c r="H379" i="1" s="1"/>
  <c r="D378" i="1"/>
  <c r="C378" i="1"/>
  <c r="D377" i="1"/>
  <c r="C377" i="1"/>
  <c r="H377" i="1" s="1"/>
  <c r="D376" i="1"/>
  <c r="C376" i="1"/>
  <c r="D375" i="1"/>
  <c r="C375" i="1"/>
  <c r="D374" i="1"/>
  <c r="D373" i="1"/>
  <c r="C373" i="1"/>
  <c r="D372" i="1"/>
  <c r="C372" i="1"/>
  <c r="H372" i="1" s="1"/>
  <c r="D371" i="1"/>
  <c r="C371" i="1"/>
  <c r="D370" i="1"/>
  <c r="C370" i="1"/>
  <c r="H370" i="1" s="1"/>
  <c r="D369" i="1"/>
  <c r="C369" i="1"/>
  <c r="D368" i="1"/>
  <c r="D367" i="1"/>
  <c r="C367" i="1"/>
  <c r="D366" i="1"/>
  <c r="C366" i="1"/>
  <c r="H366" i="1" s="1"/>
  <c r="D365" i="1"/>
  <c r="C365" i="1"/>
  <c r="H365" i="1" s="1"/>
  <c r="D364" i="1"/>
  <c r="C364" i="1"/>
  <c r="D363" i="1"/>
  <c r="C363" i="1"/>
  <c r="D362" i="1"/>
  <c r="C362" i="1"/>
  <c r="D361" i="1"/>
  <c r="C361" i="1"/>
  <c r="H361" i="1" s="1"/>
  <c r="D360" i="1"/>
  <c r="C360" i="1"/>
  <c r="D359" i="1"/>
  <c r="C359" i="1"/>
  <c r="H359" i="1" s="1"/>
  <c r="D358" i="1"/>
  <c r="C358" i="1"/>
  <c r="D357" i="1"/>
  <c r="D354" i="1"/>
  <c r="C354" i="1"/>
  <c r="D353" i="1"/>
  <c r="C353" i="1"/>
  <c r="D352" i="1"/>
  <c r="C352" i="1"/>
  <c r="H352" i="1" s="1"/>
  <c r="D351" i="1"/>
  <c r="C351" i="1"/>
  <c r="D350" i="1"/>
  <c r="C350" i="1"/>
  <c r="D348" i="1"/>
  <c r="C348" i="1"/>
  <c r="D347" i="1"/>
  <c r="C347" i="1"/>
  <c r="H347" i="1" s="1"/>
  <c r="D346" i="1"/>
  <c r="C346" i="1"/>
  <c r="D345" i="1"/>
  <c r="C345" i="1"/>
  <c r="H345" i="1" s="1"/>
  <c r="D344" i="1"/>
  <c r="C344" i="1"/>
  <c r="D343" i="1"/>
  <c r="C343" i="1"/>
  <c r="H343" i="1" s="1"/>
  <c r="D342" i="1"/>
  <c r="C342" i="1"/>
  <c r="D341" i="1"/>
  <c r="C341" i="1"/>
  <c r="G341" i="1" s="1"/>
  <c r="D340" i="1"/>
  <c r="C340" i="1"/>
  <c r="H340" i="1" s="1"/>
  <c r="D339" i="1"/>
  <c r="C339" i="1"/>
  <c r="D338" i="1"/>
  <c r="C338" i="1"/>
  <c r="D337" i="1"/>
  <c r="C337" i="1"/>
  <c r="D336" i="1"/>
  <c r="C336" i="1"/>
  <c r="D335" i="1"/>
  <c r="C335" i="1"/>
  <c r="D334" i="1"/>
  <c r="C334" i="1"/>
  <c r="D333" i="1"/>
  <c r="C333" i="1"/>
  <c r="G333" i="1" s="1"/>
  <c r="D332" i="1"/>
  <c r="C332" i="1"/>
  <c r="H332" i="1" s="1"/>
  <c r="D331" i="1"/>
  <c r="C331" i="1"/>
  <c r="D330" i="1"/>
  <c r="C330" i="1"/>
  <c r="G330" i="1" s="1"/>
  <c r="D329" i="1"/>
  <c r="C329" i="1"/>
  <c r="H329" i="1" s="1"/>
  <c r="D328" i="1"/>
  <c r="C328" i="1"/>
  <c r="G328" i="1" s="1"/>
  <c r="D327" i="1"/>
  <c r="C327" i="1"/>
  <c r="D326" i="1"/>
  <c r="C326" i="1"/>
  <c r="H326" i="1" s="1"/>
  <c r="D325" i="1"/>
  <c r="C325" i="1"/>
  <c r="H325" i="1" s="1"/>
  <c r="D324" i="1"/>
  <c r="C324" i="1"/>
  <c r="D323" i="1"/>
  <c r="C323" i="1"/>
  <c r="D322" i="1"/>
  <c r="C322" i="1"/>
  <c r="D321" i="1"/>
  <c r="C321" i="1"/>
  <c r="D320" i="1"/>
  <c r="C320" i="1"/>
  <c r="H320" i="1" s="1"/>
  <c r="D319" i="1"/>
  <c r="C319" i="1"/>
  <c r="D318" i="1"/>
  <c r="C318" i="1"/>
  <c r="D317" i="1"/>
  <c r="C317" i="1"/>
  <c r="D315" i="1"/>
  <c r="C315" i="1"/>
  <c r="D314" i="1"/>
  <c r="C314" i="1"/>
  <c r="H314" i="1" s="1"/>
  <c r="D313" i="1"/>
  <c r="C313" i="1"/>
  <c r="H313" i="1" s="1"/>
  <c r="D312" i="1"/>
  <c r="C312" i="1"/>
  <c r="D311" i="1"/>
  <c r="C311" i="1"/>
  <c r="H311" i="1" s="1"/>
  <c r="D310" i="1"/>
  <c r="C310" i="1"/>
  <c r="D309" i="1"/>
  <c r="C309" i="1"/>
  <c r="D308" i="1"/>
  <c r="C308" i="1"/>
  <c r="H308" i="1" s="1"/>
  <c r="D307" i="1"/>
  <c r="C307" i="1"/>
  <c r="D306" i="1"/>
  <c r="C306" i="1"/>
  <c r="D305" i="1"/>
  <c r="D302" i="1"/>
  <c r="C302" i="1"/>
  <c r="D301" i="1"/>
  <c r="C301" i="1"/>
  <c r="D300" i="1"/>
  <c r="C300" i="1"/>
  <c r="D299" i="1"/>
  <c r="C299" i="1"/>
  <c r="D298" i="1"/>
  <c r="C298" i="1"/>
  <c r="D294" i="1"/>
  <c r="C294" i="1"/>
  <c r="D293" i="1"/>
  <c r="C293" i="1"/>
  <c r="D292" i="1"/>
  <c r="C292" i="1"/>
  <c r="D291" i="1"/>
  <c r="C291" i="1"/>
  <c r="D290" i="1"/>
  <c r="C290" i="1"/>
  <c r="D289" i="1"/>
  <c r="C289" i="1"/>
  <c r="G289" i="1" s="1"/>
  <c r="D288" i="1"/>
  <c r="C288" i="1"/>
  <c r="D287" i="1"/>
  <c r="C287" i="1"/>
  <c r="D286" i="1"/>
  <c r="C286" i="1"/>
  <c r="D284" i="1"/>
  <c r="C284" i="1"/>
  <c r="H284" i="1" s="1"/>
  <c r="D283" i="1"/>
  <c r="C283" i="1"/>
  <c r="D282" i="1"/>
  <c r="C282" i="1"/>
  <c r="D281" i="1"/>
  <c r="C281" i="1"/>
  <c r="D280" i="1"/>
  <c r="C280" i="1"/>
  <c r="D279" i="1"/>
  <c r="C279" i="1"/>
  <c r="D278" i="1"/>
  <c r="C278" i="1"/>
  <c r="H278" i="1" s="1"/>
  <c r="D277" i="1"/>
  <c r="C277" i="1"/>
  <c r="D276" i="1"/>
  <c r="C276" i="1"/>
  <c r="D275" i="1"/>
  <c r="C275" i="1"/>
  <c r="H275" i="1" s="1"/>
  <c r="D274" i="1"/>
  <c r="C274" i="1"/>
  <c r="D273" i="1"/>
  <c r="C273" i="1"/>
  <c r="D272" i="1"/>
  <c r="C272" i="1"/>
  <c r="D271" i="1"/>
  <c r="C271" i="1"/>
  <c r="C270" i="1"/>
  <c r="D268" i="1"/>
  <c r="C268" i="1"/>
  <c r="H268" i="1" s="1"/>
  <c r="D267" i="1"/>
  <c r="C267" i="1"/>
  <c r="D266" i="1"/>
  <c r="C266" i="1"/>
  <c r="D265" i="1"/>
  <c r="D264" i="1"/>
  <c r="C264" i="1"/>
  <c r="H264" i="1" s="1"/>
  <c r="D263" i="1"/>
  <c r="C263" i="1"/>
  <c r="H263" i="1" s="1"/>
  <c r="D262" i="1"/>
  <c r="C262" i="1"/>
  <c r="D261" i="1"/>
  <c r="C261" i="1"/>
  <c r="G261" i="1" s="1"/>
  <c r="D260" i="1"/>
  <c r="C260" i="1"/>
  <c r="H260" i="1" s="1"/>
  <c r="D259" i="1"/>
  <c r="D258" i="1"/>
  <c r="D257" i="1"/>
  <c r="C257" i="1"/>
  <c r="H257" i="1" s="1"/>
  <c r="D256" i="1"/>
  <c r="C256" i="1"/>
  <c r="H256" i="1" s="1"/>
  <c r="D255" i="1"/>
  <c r="C255" i="1"/>
  <c r="H255" i="1" s="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D241" i="1"/>
  <c r="C241" i="1"/>
  <c r="D240" i="1"/>
  <c r="C240" i="1"/>
  <c r="D239" i="1"/>
  <c r="C239" i="1"/>
  <c r="D238" i="1"/>
  <c r="D237" i="1"/>
  <c r="C237" i="1"/>
  <c r="D236" i="1"/>
  <c r="C236" i="1"/>
  <c r="H236" i="1" s="1"/>
  <c r="D235" i="1"/>
  <c r="C235" i="1"/>
  <c r="H235" i="1" s="1"/>
  <c r="D234" i="1"/>
  <c r="C234" i="1"/>
  <c r="C233" i="1"/>
  <c r="D232" i="1"/>
  <c r="C232" i="1"/>
  <c r="D231" i="1"/>
  <c r="C231" i="1"/>
  <c r="D230" i="1"/>
  <c r="C230" i="1"/>
  <c r="D229" i="1"/>
  <c r="C229" i="1"/>
  <c r="D228" i="1"/>
  <c r="C228" i="1"/>
  <c r="D227" i="1"/>
  <c r="C227" i="1"/>
  <c r="D225" i="1"/>
  <c r="C225" i="1"/>
  <c r="D224" i="1"/>
  <c r="C224" i="1"/>
  <c r="H224" i="1" s="1"/>
  <c r="D223" i="1"/>
  <c r="C223" i="1"/>
  <c r="D222" i="1"/>
  <c r="C222" i="1"/>
  <c r="D221" i="1"/>
  <c r="D220" i="1"/>
  <c r="C220" i="1"/>
  <c r="D219" i="1"/>
  <c r="C219" i="1"/>
  <c r="D218" i="1"/>
  <c r="C218" i="1"/>
  <c r="H218" i="1" s="1"/>
  <c r="D216" i="1"/>
  <c r="C216" i="1"/>
  <c r="D215" i="1"/>
  <c r="C215" i="1"/>
  <c r="D214" i="1"/>
  <c r="C214" i="1"/>
  <c r="D213" i="1"/>
  <c r="C213" i="1"/>
  <c r="D212" i="1"/>
  <c r="D211" i="1"/>
  <c r="C211" i="1"/>
  <c r="D210" i="1"/>
  <c r="C210" i="1"/>
  <c r="D209" i="1"/>
  <c r="C209" i="1"/>
  <c r="D208" i="1"/>
  <c r="C208" i="1"/>
  <c r="D207" i="1"/>
  <c r="C207" i="1"/>
  <c r="D206" i="1"/>
  <c r="C206" i="1"/>
  <c r="D205" i="1"/>
  <c r="C205" i="1"/>
  <c r="C204" i="1"/>
  <c r="D203" i="1"/>
  <c r="C203" i="1"/>
  <c r="D202" i="1"/>
  <c r="C202" i="1"/>
  <c r="D201" i="1"/>
  <c r="C201" i="1"/>
  <c r="D200" i="1"/>
  <c r="C200" i="1"/>
  <c r="C199" i="1"/>
  <c r="D197" i="1"/>
  <c r="C197" i="1"/>
  <c r="D196" i="1"/>
  <c r="C196" i="1"/>
  <c r="D195" i="1"/>
  <c r="C195" i="1"/>
  <c r="G195" i="1" s="1"/>
  <c r="D194" i="1"/>
  <c r="C194" i="1"/>
  <c r="D193" i="1"/>
  <c r="C193" i="1"/>
  <c r="D192" i="1"/>
  <c r="C192" i="1"/>
  <c r="D191" i="1"/>
  <c r="C191" i="1"/>
  <c r="D190" i="1"/>
  <c r="C190" i="1"/>
  <c r="D189" i="1"/>
  <c r="C189" i="1"/>
  <c r="D188" i="1"/>
  <c r="C188" i="1"/>
  <c r="D187" i="1"/>
  <c r="C187" i="1"/>
  <c r="H187" i="1" s="1"/>
  <c r="D186" i="1"/>
  <c r="C186" i="1"/>
  <c r="D185" i="1"/>
  <c r="C185" i="1"/>
  <c r="D184" i="1"/>
  <c r="C184" i="1"/>
  <c r="D183" i="1"/>
  <c r="C183" i="1"/>
  <c r="D182" i="1"/>
  <c r="C182" i="1"/>
  <c r="D181" i="1"/>
  <c r="C181" i="1"/>
  <c r="H181" i="1" s="1"/>
  <c r="D180" i="1"/>
  <c r="C180" i="1"/>
  <c r="H180" i="1" s="1"/>
  <c r="D179" i="1"/>
  <c r="C179" i="1"/>
  <c r="D178" i="1"/>
  <c r="C178" i="1"/>
  <c r="D177" i="1"/>
  <c r="C177" i="1"/>
  <c r="H177" i="1" s="1"/>
  <c r="D176" i="1"/>
  <c r="C176" i="1"/>
  <c r="D175" i="1"/>
  <c r="C175" i="1"/>
  <c r="D173" i="1"/>
  <c r="C173" i="1"/>
  <c r="D172" i="1"/>
  <c r="C172" i="1"/>
  <c r="D171" i="1"/>
  <c r="C171" i="1"/>
  <c r="D170" i="1"/>
  <c r="C170" i="1"/>
  <c r="D169" i="1"/>
  <c r="C169" i="1"/>
  <c r="H169" i="1" s="1"/>
  <c r="D168" i="1"/>
  <c r="C168" i="1"/>
  <c r="H168" i="1" s="1"/>
  <c r="D167" i="1"/>
  <c r="C167" i="1"/>
  <c r="H167" i="1" s="1"/>
  <c r="D166" i="1"/>
  <c r="C166" i="1"/>
  <c r="D165" i="1"/>
  <c r="C165" i="1"/>
  <c r="H165" i="1" s="1"/>
  <c r="D164" i="1"/>
  <c r="C164" i="1"/>
  <c r="D163" i="1"/>
  <c r="C163" i="1"/>
  <c r="H163" i="1" s="1"/>
  <c r="D162" i="1"/>
  <c r="C162" i="1"/>
  <c r="H162" i="1" s="1"/>
  <c r="D161" i="1"/>
  <c r="C161" i="1"/>
  <c r="D159" i="1"/>
  <c r="C159" i="1"/>
  <c r="H159" i="1" s="1"/>
  <c r="D158" i="1"/>
  <c r="C158" i="1"/>
  <c r="H158" i="1" s="1"/>
  <c r="D157" i="1"/>
  <c r="C157" i="1"/>
  <c r="H157" i="1" s="1"/>
  <c r="D156" i="1"/>
  <c r="C156" i="1"/>
  <c r="H156" i="1" s="1"/>
  <c r="D155" i="1"/>
  <c r="C155" i="1"/>
  <c r="H155" i="1" s="1"/>
  <c r="D154" i="1"/>
  <c r="C154" i="1"/>
  <c r="H154" i="1" s="1"/>
  <c r="D153" i="1"/>
  <c r="C153" i="1"/>
  <c r="D152" i="1"/>
  <c r="C152" i="1"/>
  <c r="H152" i="1" s="1"/>
  <c r="D151" i="1"/>
  <c r="C151" i="1"/>
  <c r="H151" i="1" s="1"/>
  <c r="D150" i="1"/>
  <c r="C150" i="1"/>
  <c r="H150" i="1" s="1"/>
  <c r="D147" i="1"/>
  <c r="C147" i="1"/>
  <c r="D146" i="1"/>
  <c r="C146" i="1"/>
  <c r="D145" i="1"/>
  <c r="C145" i="1"/>
  <c r="D144" i="1"/>
  <c r="C144" i="1"/>
  <c r="H144" i="1" s="1"/>
  <c r="D143" i="1"/>
  <c r="C143" i="1"/>
  <c r="D142" i="1"/>
  <c r="C142" i="1"/>
  <c r="D141" i="1"/>
  <c r="C141" i="1"/>
  <c r="D140" i="1"/>
  <c r="C140" i="1"/>
  <c r="D139" i="1"/>
  <c r="C139" i="1"/>
  <c r="D138" i="1"/>
  <c r="C138" i="1"/>
  <c r="D137" i="1"/>
  <c r="D135" i="1"/>
  <c r="C135" i="1"/>
  <c r="D134" i="1"/>
  <c r="C134" i="1"/>
  <c r="D133" i="1"/>
  <c r="C133" i="1"/>
  <c r="H133" i="1" s="1"/>
  <c r="D132" i="1"/>
  <c r="C132" i="1"/>
  <c r="D131" i="1"/>
  <c r="C131" i="1"/>
  <c r="D130" i="1"/>
  <c r="D129" i="1"/>
  <c r="C129" i="1"/>
  <c r="D128" i="1"/>
  <c r="C128" i="1"/>
  <c r="D127" i="1"/>
  <c r="C127" i="1"/>
  <c r="D126" i="1"/>
  <c r="C126" i="1"/>
  <c r="D125" i="1"/>
  <c r="C125" i="1"/>
  <c r="D124" i="1"/>
  <c r="C124" i="1"/>
  <c r="D123" i="1"/>
  <c r="C123" i="1"/>
  <c r="D122" i="1"/>
  <c r="C122" i="1"/>
  <c r="D120" i="1"/>
  <c r="C120" i="1"/>
  <c r="D119" i="1"/>
  <c r="C119" i="1"/>
  <c r="D118" i="1"/>
  <c r="C118" i="1"/>
  <c r="D117" i="1"/>
  <c r="C117" i="1"/>
  <c r="H117" i="1" s="1"/>
  <c r="D116" i="1"/>
  <c r="C116" i="1"/>
  <c r="D115" i="1"/>
  <c r="C115" i="1"/>
  <c r="D114" i="1"/>
  <c r="C114" i="1"/>
  <c r="D113" i="1"/>
  <c r="C113" i="1"/>
  <c r="D112" i="1"/>
  <c r="C112" i="1"/>
  <c r="H112" i="1" s="1"/>
  <c r="D111" i="1"/>
  <c r="C111" i="1"/>
  <c r="H111" i="1" s="1"/>
  <c r="D110" i="1"/>
  <c r="C110" i="1"/>
  <c r="D109" i="1"/>
  <c r="C109" i="1"/>
  <c r="D108" i="1"/>
  <c r="C108" i="1"/>
  <c r="D107" i="1"/>
  <c r="C107" i="1"/>
  <c r="D106" i="1"/>
  <c r="C106" i="1"/>
  <c r="D105" i="1"/>
  <c r="C105" i="1"/>
  <c r="H105" i="1" s="1"/>
  <c r="D104" i="1"/>
  <c r="C104" i="1"/>
  <c r="D103" i="1"/>
  <c r="C103" i="1"/>
  <c r="D101" i="1"/>
  <c r="C101" i="1"/>
  <c r="H101" i="1" s="1"/>
  <c r="D100" i="1"/>
  <c r="C100" i="1"/>
  <c r="D99" i="1"/>
  <c r="C99" i="1"/>
  <c r="D98" i="1"/>
  <c r="C98" i="1"/>
  <c r="D97" i="1"/>
  <c r="C97" i="1"/>
  <c r="H97" i="1" s="1"/>
  <c r="D96" i="1"/>
  <c r="C96" i="1"/>
  <c r="D95" i="1"/>
  <c r="C95" i="1"/>
  <c r="H95" i="1" s="1"/>
  <c r="D94" i="1"/>
  <c r="C94" i="1"/>
  <c r="D93" i="1"/>
  <c r="C93" i="1"/>
  <c r="D92" i="1"/>
  <c r="C92" i="1"/>
  <c r="H92" i="1" s="1"/>
  <c r="D91" i="1"/>
  <c r="C91" i="1"/>
  <c r="H91" i="1" s="1"/>
  <c r="D90" i="1"/>
  <c r="C90" i="1"/>
  <c r="D89" i="1"/>
  <c r="C89" i="1"/>
  <c r="D88" i="1"/>
  <c r="C88" i="1"/>
  <c r="C87" i="1"/>
  <c r="D86" i="1"/>
  <c r="C86" i="1"/>
  <c r="D85" i="1"/>
  <c r="C85" i="1"/>
  <c r="D84" i="1"/>
  <c r="C84" i="1"/>
  <c r="D83" i="1"/>
  <c r="C83" i="1"/>
  <c r="D82" i="1"/>
  <c r="C82" i="1"/>
  <c r="D81" i="1"/>
  <c r="C81" i="1"/>
  <c r="D80" i="1"/>
  <c r="C80" i="1"/>
  <c r="D77" i="1"/>
  <c r="C77" i="1"/>
  <c r="D76" i="1"/>
  <c r="C76" i="1"/>
  <c r="D75" i="1"/>
  <c r="C75" i="1"/>
  <c r="D74" i="1"/>
  <c r="C74" i="1"/>
  <c r="C73" i="1"/>
  <c r="D72" i="1"/>
  <c r="C72" i="1"/>
  <c r="D71" i="1"/>
  <c r="C71" i="1"/>
  <c r="D70" i="1"/>
  <c r="C70" i="1"/>
  <c r="D69" i="1"/>
  <c r="C69" i="1"/>
  <c r="D68" i="1"/>
  <c r="C68" i="1"/>
  <c r="D67" i="1"/>
  <c r="D66" i="1"/>
  <c r="C66" i="1"/>
  <c r="D65" i="1"/>
  <c r="C65" i="1"/>
  <c r="D64" i="1"/>
  <c r="C64" i="1"/>
  <c r="H64" i="1" s="1"/>
  <c r="D63" i="1"/>
  <c r="C63" i="1"/>
  <c r="H63" i="1" s="1"/>
  <c r="D62" i="1"/>
  <c r="C62" i="1"/>
  <c r="H62" i="1" s="1"/>
  <c r="D61" i="1"/>
  <c r="C61" i="1"/>
  <c r="H61" i="1" s="1"/>
  <c r="D60" i="1"/>
  <c r="C60" i="1"/>
  <c r="H60" i="1" s="1"/>
  <c r="D59" i="1"/>
  <c r="C59" i="1"/>
  <c r="H59" i="1" s="1"/>
  <c r="D58" i="1"/>
  <c r="C58" i="1"/>
  <c r="H58" i="1" s="1"/>
  <c r="D57" i="1"/>
  <c r="C57" i="1"/>
  <c r="D56" i="1"/>
  <c r="C56" i="1"/>
  <c r="H56" i="1" s="1"/>
  <c r="D55" i="1"/>
  <c r="C55" i="1"/>
  <c r="D54" i="1"/>
  <c r="C54" i="1"/>
  <c r="D53" i="1"/>
  <c r="C53" i="1"/>
  <c r="D52" i="1"/>
  <c r="C52" i="1"/>
  <c r="D51" i="1"/>
  <c r="C51" i="1"/>
  <c r="H51" i="1" s="1"/>
  <c r="D50" i="1"/>
  <c r="C50" i="1"/>
  <c r="H50" i="1" s="1"/>
  <c r="D49" i="1"/>
  <c r="C49" i="1"/>
  <c r="D48" i="1"/>
  <c r="C48" i="1"/>
  <c r="D47" i="1"/>
  <c r="C47" i="1"/>
  <c r="D46" i="1"/>
  <c r="C46" i="1"/>
  <c r="D44" i="1"/>
  <c r="C44" i="1"/>
  <c r="D43" i="1"/>
  <c r="C43" i="1"/>
  <c r="D42" i="1"/>
  <c r="C42" i="1"/>
  <c r="H42" i="1" s="1"/>
  <c r="D41" i="1"/>
  <c r="C41" i="1"/>
  <c r="C40" i="1"/>
  <c r="C39" i="1"/>
  <c r="D38" i="1"/>
  <c r="C38" i="1"/>
  <c r="H38" i="1" s="1"/>
  <c r="D37" i="1"/>
  <c r="C37" i="1"/>
  <c r="D36" i="1"/>
  <c r="C36" i="1"/>
  <c r="D35" i="1"/>
  <c r="C35" i="1"/>
  <c r="D34" i="1"/>
  <c r="C34" i="1"/>
  <c r="H34" i="1" s="1"/>
  <c r="D33" i="1"/>
  <c r="C33" i="1"/>
  <c r="D32" i="1"/>
  <c r="C32" i="1"/>
  <c r="D31" i="1"/>
  <c r="C31" i="1"/>
  <c r="D30" i="1"/>
  <c r="C30" i="1"/>
  <c r="D29" i="1"/>
  <c r="C29" i="1"/>
  <c r="D28" i="1"/>
  <c r="C28" i="1"/>
  <c r="D27" i="1"/>
  <c r="C27" i="1"/>
  <c r="D26" i="1"/>
  <c r="C26" i="1"/>
  <c r="D25" i="1"/>
  <c r="D24" i="1"/>
  <c r="C24" i="1"/>
  <c r="D23" i="1"/>
  <c r="C23" i="1"/>
  <c r="D22" i="1"/>
  <c r="C22" i="1"/>
  <c r="G22" i="1" s="1"/>
  <c r="D21" i="1"/>
  <c r="C21" i="1"/>
  <c r="H21" i="1" s="1"/>
  <c r="D20" i="1"/>
  <c r="C20" i="1"/>
  <c r="D19" i="1"/>
  <c r="C19" i="1"/>
  <c r="D18" i="1"/>
  <c r="C18" i="1"/>
  <c r="H18" i="1" s="1"/>
  <c r="D17" i="1"/>
  <c r="C17" i="1"/>
  <c r="D16" i="1"/>
  <c r="C16" i="1"/>
  <c r="D15" i="1"/>
  <c r="C15" i="1"/>
  <c r="D14" i="1"/>
  <c r="C14" i="1"/>
  <c r="C13" i="1"/>
  <c r="D12" i="1"/>
  <c r="C12" i="1"/>
  <c r="D11" i="1"/>
  <c r="C11" i="1"/>
  <c r="D10" i="1"/>
  <c r="C10" i="1"/>
  <c r="D9" i="1"/>
  <c r="C9" i="1"/>
  <c r="D8" i="1"/>
  <c r="C8" i="1"/>
  <c r="D7" i="1"/>
  <c r="C7" i="1"/>
  <c r="H7" i="1" s="1"/>
  <c r="D6" i="1"/>
  <c r="C6" i="1"/>
  <c r="D5" i="1"/>
  <c r="C5" i="1"/>
  <c r="D4" i="1"/>
  <c r="C4" i="1"/>
  <c r="G1010" i="1" l="1"/>
  <c r="G1007" i="1"/>
  <c r="G1004" i="1"/>
  <c r="G651" i="1"/>
  <c r="E296" i="9"/>
  <c r="B296" i="9" s="1"/>
  <c r="C1680" i="1"/>
  <c r="H1680" i="1" s="1"/>
  <c r="D25" i="8"/>
  <c r="C1601" i="1" s="1"/>
  <c r="G1601" i="1" s="1"/>
  <c r="D6" i="8"/>
  <c r="C1582" i="1" s="1"/>
  <c r="G1582" i="1" s="1"/>
  <c r="C1584" i="1"/>
  <c r="G1584" i="1" s="1"/>
  <c r="G999" i="1"/>
  <c r="G998" i="1"/>
  <c r="G997" i="1"/>
  <c r="E170" i="9"/>
  <c r="B170" i="9" s="1"/>
  <c r="G995" i="1"/>
  <c r="G992" i="1"/>
  <c r="G987" i="1"/>
  <c r="E158" i="9"/>
  <c r="G966" i="1"/>
  <c r="H959" i="1"/>
  <c r="G957" i="1"/>
  <c r="H946" i="1"/>
  <c r="G943" i="1"/>
  <c r="G942" i="1"/>
  <c r="E132" i="9"/>
  <c r="H922" i="1"/>
  <c r="G919" i="1"/>
  <c r="G909" i="1"/>
  <c r="E117" i="9"/>
  <c r="H905" i="1"/>
  <c r="G897" i="1"/>
  <c r="E110" i="9"/>
  <c r="H896" i="1"/>
  <c r="E109" i="9"/>
  <c r="G873" i="1"/>
  <c r="G870" i="1"/>
  <c r="G861" i="1"/>
  <c r="H854" i="1"/>
  <c r="G843" i="1"/>
  <c r="G837" i="1"/>
  <c r="G835" i="1"/>
  <c r="G825" i="1"/>
  <c r="G813" i="1"/>
  <c r="G811" i="1"/>
  <c r="G807" i="1"/>
  <c r="G799" i="1"/>
  <c r="G795" i="1"/>
  <c r="H751" i="1"/>
  <c r="G743" i="1"/>
  <c r="G706" i="1"/>
  <c r="G685" i="1"/>
  <c r="G679" i="1"/>
  <c r="G678" i="1"/>
  <c r="G675" i="1"/>
  <c r="G669" i="1"/>
  <c r="G666" i="1"/>
  <c r="H648" i="1"/>
  <c r="G636" i="1"/>
  <c r="H630" i="1"/>
  <c r="G631" i="1"/>
  <c r="E173" i="9"/>
  <c r="F292" i="9"/>
  <c r="H629" i="1"/>
  <c r="E172" i="9"/>
  <c r="B172" i="9" s="1"/>
  <c r="H615" i="1"/>
  <c r="E169" i="9"/>
  <c r="F291" i="9"/>
  <c r="G613" i="1"/>
  <c r="F290" i="9"/>
  <c r="G610" i="1"/>
  <c r="F281" i="9"/>
  <c r="E152" i="9"/>
  <c r="F280" i="9"/>
  <c r="G584" i="1"/>
  <c r="G582" i="1"/>
  <c r="G581" i="1"/>
  <c r="G572" i="1"/>
  <c r="G569" i="1"/>
  <c r="H568" i="1"/>
  <c r="G566" i="1"/>
  <c r="E147" i="9"/>
  <c r="G561" i="1"/>
  <c r="E146" i="9"/>
  <c r="B146" i="9" s="1"/>
  <c r="H556" i="1"/>
  <c r="G552" i="1"/>
  <c r="E140" i="9"/>
  <c r="B140" i="9" s="1"/>
  <c r="G543" i="1"/>
  <c r="E134" i="9"/>
  <c r="F272" i="9"/>
  <c r="G534" i="1"/>
  <c r="G532" i="1"/>
  <c r="H526" i="1"/>
  <c r="E131" i="9"/>
  <c r="F270" i="9"/>
  <c r="B270" i="9" s="1"/>
  <c r="G519" i="1"/>
  <c r="G508" i="1"/>
  <c r="E124" i="9"/>
  <c r="G507" i="1"/>
  <c r="E123" i="9"/>
  <c r="F269" i="9"/>
  <c r="E122" i="9"/>
  <c r="F268" i="9"/>
  <c r="B268" i="9" s="1"/>
  <c r="F267" i="9"/>
  <c r="G501" i="1"/>
  <c r="E118" i="9"/>
  <c r="B118" i="9" s="1"/>
  <c r="F263" i="9"/>
  <c r="F260" i="9"/>
  <c r="G492" i="1"/>
  <c r="H484" i="1"/>
  <c r="H478" i="1"/>
  <c r="G477" i="1"/>
  <c r="H476" i="1"/>
  <c r="G470" i="1"/>
  <c r="G468" i="1"/>
  <c r="H463" i="1"/>
  <c r="G459" i="1"/>
  <c r="E105" i="9"/>
  <c r="G450" i="1"/>
  <c r="E98" i="9"/>
  <c r="B98" i="9" s="1"/>
  <c r="G444" i="1"/>
  <c r="E96" i="9"/>
  <c r="C439" i="1"/>
  <c r="F251" i="9"/>
  <c r="G426" i="1"/>
  <c r="G428" i="1"/>
  <c r="G410" i="1"/>
  <c r="F401" i="4"/>
  <c r="H388" i="1"/>
  <c r="G387" i="1"/>
  <c r="H383" i="1"/>
  <c r="G382" i="1"/>
  <c r="G378" i="1"/>
  <c r="F379" i="4"/>
  <c r="G374" i="1"/>
  <c r="H369" i="1"/>
  <c r="G367" i="1"/>
  <c r="G364" i="1"/>
  <c r="G362" i="1"/>
  <c r="D361" i="4"/>
  <c r="C356" i="1" s="1"/>
  <c r="G354" i="1"/>
  <c r="G351" i="1"/>
  <c r="G342" i="1"/>
  <c r="G339" i="1"/>
  <c r="H334" i="1"/>
  <c r="G327" i="1"/>
  <c r="G318" i="1"/>
  <c r="G315" i="1"/>
  <c r="G312" i="1"/>
  <c r="G310" i="1"/>
  <c r="D309" i="4"/>
  <c r="C304" i="1" s="1"/>
  <c r="G288" i="1"/>
  <c r="E84" i="9"/>
  <c r="G282" i="1"/>
  <c r="H281" i="1"/>
  <c r="G280" i="1"/>
  <c r="G273" i="1"/>
  <c r="G267" i="1"/>
  <c r="E81" i="9"/>
  <c r="B81" i="9" s="1"/>
  <c r="H266" i="1"/>
  <c r="E80" i="9"/>
  <c r="G252" i="1"/>
  <c r="H250" i="1"/>
  <c r="G243" i="1"/>
  <c r="G240" i="1"/>
  <c r="E74" i="9"/>
  <c r="B74" i="9" s="1"/>
  <c r="G232" i="1"/>
  <c r="G228" i="1"/>
  <c r="G225" i="1"/>
  <c r="H223" i="1"/>
  <c r="G220" i="1"/>
  <c r="G219" i="1"/>
  <c r="F245" i="9"/>
  <c r="B245" i="9" s="1"/>
  <c r="G208" i="1"/>
  <c r="G207" i="1"/>
  <c r="E61" i="9"/>
  <c r="G201" i="1"/>
  <c r="E57" i="9"/>
  <c r="B57" i="9" s="1"/>
  <c r="E56" i="9"/>
  <c r="G192" i="1"/>
  <c r="F194" i="4"/>
  <c r="F242" i="9"/>
  <c r="G189" i="1"/>
  <c r="E51" i="9"/>
  <c r="G171" i="1"/>
  <c r="H166" i="1"/>
  <c r="F170" i="4"/>
  <c r="F165" i="4"/>
  <c r="E153" i="4"/>
  <c r="D149" i="1" s="1"/>
  <c r="F160" i="4"/>
  <c r="F154" i="4"/>
  <c r="C137" i="1"/>
  <c r="F134" i="4"/>
  <c r="C130" i="1"/>
  <c r="H130" i="1" s="1"/>
  <c r="F135" i="4"/>
  <c r="G129" i="1"/>
  <c r="F234" i="9"/>
  <c r="H84" i="1"/>
  <c r="H69" i="1"/>
  <c r="E35" i="9"/>
  <c r="B35" i="9" s="1"/>
  <c r="H54" i="1"/>
  <c r="H55" i="1"/>
  <c r="F58" i="4"/>
  <c r="H39" i="1"/>
  <c r="H43" i="1"/>
  <c r="E29" i="9"/>
  <c r="B29" i="9" s="1"/>
  <c r="H17" i="1"/>
  <c r="H12" i="1"/>
  <c r="H11" i="1"/>
  <c r="H10" i="1"/>
  <c r="H9" i="1"/>
  <c r="H4" i="1"/>
  <c r="H6" i="1"/>
  <c r="H5" i="1"/>
  <c r="B340" i="9"/>
  <c r="B334" i="9"/>
  <c r="B331" i="9"/>
  <c r="E329" i="9"/>
  <c r="B329" i="9" s="1"/>
  <c r="B324" i="9"/>
  <c r="B322" i="9"/>
  <c r="B318" i="9"/>
  <c r="E316" i="9"/>
  <c r="B316" i="9" s="1"/>
  <c r="B312" i="9"/>
  <c r="B305" i="9"/>
  <c r="B304" i="9"/>
  <c r="E294" i="9"/>
  <c r="B294" i="9" s="1"/>
  <c r="F289" i="9"/>
  <c r="F287" i="9"/>
  <c r="B287" i="9" s="1"/>
  <c r="F284" i="9"/>
  <c r="B284" i="9" s="1"/>
  <c r="B272" i="9"/>
  <c r="F265" i="9"/>
  <c r="F264" i="9"/>
  <c r="B263" i="9"/>
  <c r="F261" i="9"/>
  <c r="B261" i="9" s="1"/>
  <c r="B260" i="9"/>
  <c r="B251" i="9"/>
  <c r="F248" i="9"/>
  <c r="B248" i="9" s="1"/>
  <c r="F240" i="9"/>
  <c r="F239" i="9"/>
  <c r="B239" i="9" s="1"/>
  <c r="B235" i="9"/>
  <c r="B234" i="9"/>
  <c r="F232" i="9"/>
  <c r="B173" i="9"/>
  <c r="B169" i="9"/>
  <c r="E165" i="9"/>
  <c r="B165" i="9" s="1"/>
  <c r="B158" i="9"/>
  <c r="B147" i="9"/>
  <c r="B134" i="9"/>
  <c r="B132" i="9"/>
  <c r="B131" i="9"/>
  <c r="B124" i="9"/>
  <c r="B123" i="9"/>
  <c r="B122" i="9"/>
  <c r="B117" i="9"/>
  <c r="E114" i="9"/>
  <c r="B114" i="9" s="1"/>
  <c r="B110" i="9"/>
  <c r="B109" i="9"/>
  <c r="B105" i="9"/>
  <c r="B96" i="9"/>
  <c r="E86" i="9"/>
  <c r="B86" i="9" s="1"/>
  <c r="E85" i="9"/>
  <c r="B85" i="9" s="1"/>
  <c r="B84" i="9"/>
  <c r="E82" i="9"/>
  <c r="B82" i="9" s="1"/>
  <c r="E73" i="9"/>
  <c r="B73" i="9" s="1"/>
  <c r="E70" i="9"/>
  <c r="B70" i="9" s="1"/>
  <c r="E66" i="9"/>
  <c r="B66" i="9" s="1"/>
  <c r="E65" i="9"/>
  <c r="B61" i="9"/>
  <c r="B56" i="9"/>
  <c r="B51" i="9"/>
  <c r="E46" i="9"/>
  <c r="B46" i="9" s="1"/>
  <c r="E45" i="9"/>
  <c r="B45" i="9" s="1"/>
  <c r="E34" i="9"/>
  <c r="B34" i="9" s="1"/>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H1601" i="1"/>
  <c r="G1598" i="1"/>
  <c r="H1598" i="1"/>
  <c r="H1597" i="1"/>
  <c r="G1597" i="1"/>
  <c r="H1595" i="1"/>
  <c r="G1595" i="1"/>
  <c r="G1594" i="1"/>
  <c r="H1594" i="1"/>
  <c r="H1593" i="1"/>
  <c r="G1593" i="1"/>
  <c r="H1591" i="1"/>
  <c r="G1591" i="1"/>
  <c r="G1590" i="1"/>
  <c r="H1590" i="1"/>
  <c r="H1589" i="1"/>
  <c r="G1589" i="1"/>
  <c r="G1586" i="1"/>
  <c r="H1586" i="1"/>
  <c r="H1585" i="1"/>
  <c r="G1585" i="1"/>
  <c r="H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E95" i="9"/>
  <c r="B95" i="9" s="1"/>
  <c r="E116" i="9"/>
  <c r="B116" i="9" s="1"/>
  <c r="E121" i="9"/>
  <c r="B121" i="9" s="1"/>
  <c r="E126" i="9"/>
  <c r="B126" i="9" s="1"/>
  <c r="E137" i="9"/>
  <c r="B137" i="9" s="1"/>
  <c r="E142" i="9"/>
  <c r="B142" i="9" s="1"/>
  <c r="E145" i="9"/>
  <c r="B145" i="9" s="1"/>
  <c r="E164" i="9"/>
  <c r="E171" i="9"/>
  <c r="B171" i="9" s="1"/>
  <c r="F229" i="9"/>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1" i="9"/>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F277" i="9"/>
  <c r="H543" i="1"/>
  <c r="F273" i="9"/>
  <c r="B273" i="9" s="1"/>
  <c r="G541" i="1"/>
  <c r="H532" i="1"/>
  <c r="C531" i="1"/>
  <c r="H533" i="1"/>
  <c r="H534" i="1"/>
  <c r="G526" i="1"/>
  <c r="H523" i="1"/>
  <c r="G523" i="1"/>
  <c r="F529" i="4"/>
  <c r="H521" i="1"/>
  <c r="H518" i="1"/>
  <c r="H508" i="1"/>
  <c r="E129" i="9"/>
  <c r="B129" i="9" s="1"/>
  <c r="E127" i="9"/>
  <c r="B127" i="9" s="1"/>
  <c r="G511" i="1"/>
  <c r="H509" i="1"/>
  <c r="E128" i="9"/>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B241" i="9"/>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H198" i="1" s="1"/>
  <c r="G196" i="1"/>
  <c r="B240" i="9"/>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G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B232" i="9"/>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265"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G531" i="1"/>
  <c r="H531"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59"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F361"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B65" i="9"/>
  <c r="E163" i="9"/>
  <c r="B163" i="9" s="1"/>
  <c r="B277" i="9"/>
  <c r="B281" i="9"/>
  <c r="E115" i="9"/>
  <c r="B115" i="9" s="1"/>
  <c r="B242" i="9"/>
  <c r="B292" i="9"/>
  <c r="G313" i="9"/>
  <c r="H313" i="9"/>
  <c r="E31" i="9"/>
  <c r="B31" i="9" s="1"/>
  <c r="E55" i="9"/>
  <c r="B55" i="9" s="1"/>
  <c r="B164" i="9"/>
  <c r="F89" i="5"/>
  <c r="D202" i="5"/>
  <c r="D176" i="5" s="1"/>
  <c r="B229" i="9"/>
  <c r="B289" i="9"/>
  <c r="F298" i="9"/>
  <c r="F589" i="4"/>
  <c r="D250" i="5"/>
  <c r="D536" i="4"/>
  <c r="E141" i="6"/>
  <c r="B279" i="9"/>
  <c r="D89" i="6"/>
  <c r="D51" i="8"/>
  <c r="B80" i="9"/>
  <c r="B244" i="9"/>
  <c r="B339" i="9"/>
  <c r="H335" i="9"/>
  <c r="E335" i="9" s="1"/>
  <c r="B335" i="9" s="1"/>
  <c r="E176" i="5"/>
  <c r="B265" i="9"/>
  <c r="D491" i="4"/>
  <c r="G314" i="9"/>
  <c r="E314" i="9" s="1"/>
  <c r="B314" i="9" s="1"/>
  <c r="G315" i="9"/>
  <c r="E315" i="9" s="1"/>
  <c r="B315" i="9" s="1"/>
  <c r="F177" i="5"/>
  <c r="E43" i="9"/>
  <c r="B43" i="9" s="1"/>
  <c r="E67" i="9"/>
  <c r="B67" i="9" s="1"/>
  <c r="B77" i="9"/>
  <c r="B128" i="9"/>
  <c r="B152" i="9"/>
  <c r="B255" i="9"/>
  <c r="B276" i="9"/>
  <c r="B280"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4" i="8" l="1"/>
  <c r="H19" i="9" s="1"/>
  <c r="E19" i="9" s="1"/>
  <c r="B19" i="9" s="1"/>
  <c r="H1582" i="1"/>
  <c r="D308" i="4"/>
  <c r="H13" i="1"/>
  <c r="D1554" i="1"/>
  <c r="I34" i="3"/>
  <c r="E5" i="7"/>
  <c r="D1400" i="1"/>
  <c r="I27" i="3"/>
  <c r="D1254" i="1"/>
  <c r="I25" i="3"/>
  <c r="D1222" i="1"/>
  <c r="H338" i="9"/>
  <c r="E338" i="9" s="1"/>
  <c r="B338" i="9" s="1"/>
  <c r="H1017" i="1"/>
  <c r="G1017" i="1"/>
  <c r="G160" i="1"/>
  <c r="I1560" i="1"/>
  <c r="C1627" i="1"/>
  <c r="H1627" i="1" s="1"/>
  <c r="D45" i="8"/>
  <c r="I40" i="3" s="1"/>
  <c r="B207" i="9"/>
  <c r="G578" i="1"/>
  <c r="H434" i="1"/>
  <c r="C401" i="1"/>
  <c r="F406" i="4"/>
  <c r="D360" i="4"/>
  <c r="D418" i="4" s="1"/>
  <c r="F373" i="4"/>
  <c r="C368" i="1"/>
  <c r="H357" i="1"/>
  <c r="G357" i="1"/>
  <c r="H305" i="1"/>
  <c r="C258" i="1"/>
  <c r="G258" i="1" s="1"/>
  <c r="G226" i="1"/>
  <c r="H226" i="1"/>
  <c r="G199" i="1"/>
  <c r="H160" i="1"/>
  <c r="E180" i="9"/>
  <c r="B180" i="9" s="1"/>
  <c r="F228" i="9"/>
  <c r="B228" i="9" s="1"/>
  <c r="E308" i="9"/>
  <c r="B308" i="9" s="1"/>
  <c r="G624" i="1"/>
  <c r="F230" i="4"/>
  <c r="G198" i="1"/>
  <c r="F202" i="4"/>
  <c r="F164" i="4"/>
  <c r="F321" i="4"/>
  <c r="D316" i="1"/>
  <c r="E308" i="4"/>
  <c r="D303" i="1" s="1"/>
  <c r="D304" i="1"/>
  <c r="F125" i="4"/>
  <c r="H121" i="1"/>
  <c r="G87" i="1"/>
  <c r="C303"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C1621"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D152" i="4"/>
  <c r="C149" i="1"/>
  <c r="D141" i="6"/>
  <c r="I39" i="3"/>
  <c r="C1620" i="1"/>
  <c r="E313" i="9"/>
  <c r="B313" i="9" s="1"/>
  <c r="I1550" i="1"/>
  <c r="I1549" i="1"/>
  <c r="F354" i="4"/>
  <c r="C349" i="1"/>
  <c r="F89" i="6"/>
  <c r="C1484" i="1"/>
  <c r="C1430" i="1"/>
  <c r="F35" i="6"/>
  <c r="H28" i="3"/>
  <c r="F647" i="4"/>
  <c r="C641" i="1"/>
  <c r="E360" i="4"/>
  <c r="D356" i="1"/>
  <c r="F273" i="4"/>
  <c r="C269" i="1"/>
  <c r="E430" i="4"/>
  <c r="G342" i="9" l="1"/>
  <c r="E342" i="9" s="1"/>
  <c r="G1627" i="1"/>
  <c r="K1480" i="9"/>
  <c r="G343" i="9"/>
  <c r="E343" i="9" s="1"/>
  <c r="B343" i="9" s="1"/>
  <c r="E24" i="9"/>
  <c r="F360" i="4"/>
  <c r="H258" i="1"/>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B24" i="9"/>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G303" i="1"/>
  <c r="H303"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H1621" i="1"/>
  <c r="G1621" i="1"/>
  <c r="G516" i="1"/>
  <c r="H516" i="1"/>
  <c r="H641" i="1"/>
  <c r="G641" i="1"/>
  <c r="G642" i="1"/>
  <c r="H642" i="1"/>
  <c r="H1509" i="1"/>
  <c r="G1509" i="1"/>
  <c r="G1074" i="1"/>
  <c r="H1074" i="1"/>
  <c r="H485" i="1"/>
  <c r="G485" i="1"/>
  <c r="H1140" i="1"/>
  <c r="G1140" i="1"/>
  <c r="H1620" i="1"/>
  <c r="G1620" i="1"/>
  <c r="H11" i="3"/>
  <c r="G3" i="1"/>
  <c r="H3" i="1"/>
  <c r="H1012" i="1"/>
  <c r="G1012" i="1"/>
  <c r="G347" i="9"/>
  <c r="E347" i="9" s="1"/>
  <c r="C413" i="1"/>
  <c r="D422" i="4"/>
  <c r="F6" i="4"/>
  <c r="H17" i="3"/>
  <c r="C2" i="1"/>
  <c r="E341" i="9" l="1"/>
  <c r="B342" i="9"/>
  <c r="F418" i="4"/>
  <c r="E344" i="9"/>
  <c r="I10" i="3" s="1"/>
  <c r="B345" i="9"/>
  <c r="H1537" i="1"/>
  <c r="G1537" i="1"/>
  <c r="H355" i="1"/>
  <c r="G355" i="1"/>
  <c r="N3" i="9"/>
  <c r="I11" i="3"/>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C296" i="1"/>
  <c r="G412" i="1"/>
  <c r="H412" i="1"/>
  <c r="G529" i="1"/>
  <c r="H529" i="1"/>
  <c r="E300" i="4"/>
  <c r="F300" i="4" s="1"/>
  <c r="B347" i="9"/>
  <c r="E346" i="9"/>
  <c r="I9" i="3" s="1"/>
  <c r="F417" i="4"/>
  <c r="F640" i="4"/>
  <c r="C634" i="1"/>
  <c r="H2" i="1"/>
  <c r="G2" i="1"/>
  <c r="H424" i="1"/>
  <c r="G424" i="1"/>
  <c r="D296" i="1" l="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C640" i="1"/>
  <c r="E333" i="9"/>
  <c r="G297" i="9" l="1"/>
  <c r="E297" i="9" s="1"/>
  <c r="B297" i="9" s="1"/>
  <c r="B333" i="9"/>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<sst xmlns="http://schemas.openxmlformats.org/spreadsheetml/2006/main" count="4721" uniqueCount="3655">
  <si>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</si>
  <si>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</si>
  <si>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</si>
  <si>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</si>
  <si>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</si>
  <si>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</si>
  <si>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</si>
  <si>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</si>
  <si>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</si>
  <si>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</si>
  <si>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</si>
  <si>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</si>
  <si>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</si>
  <si>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</si>
  <si>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</si>
  <si>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</si>
  <si>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</si>
  <si>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</si>
  <si>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</si>
  <si>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</si>
  <si>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</si>
  <si>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</si>
  <si>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</si>
  <si>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</si>
  <si>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</si>
  <si>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</si>
  <si>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</si>
  <si>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</si>
  <si>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</si>
  <si>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</si>
  <si>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</si>
  <si>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</si>
  <si>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</si>
  <si>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</si>
  <si>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</si>
  <si>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</si>
  <si>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</si>
  <si>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</si>
  <si>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</si>
  <si>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</si>
  <si>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</si>
  <si>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</si>
  <si>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</si>
  <si>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</si>
  <si>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</si>
  <si>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</si>
  <si>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</si>
  <si>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</si>
  <si>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</si>
  <si>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</si>
  <si>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</si>
  <si>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</si>
  <si>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</si>
  <si>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</si>
  <si>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</si>
  <si>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</si>
  <si>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</si>
  <si>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</si>
  <si>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</si>
  <si>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</si>
  <si>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</si>
  <si>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</si>
  <si>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</si>
  <si>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</si>
  <si>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</si>
  <si>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</si>
  <si>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</si>
  <si>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</si>
  <si>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</si>
  <si>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</si>
  <si>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</si>
  <si>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</si>
  <si>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</si>
  <si>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</si>
  <si>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</si>
  <si>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</si>
  <si>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</si>
  <si>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</si>
  <si>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</si>
  <si>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</si>
  <si>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</si>
  <si>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</si>
  <si>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</si>
  <si>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</si>
  <si>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</si>
  <si>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</si>
  <si>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</si>
  <si>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</si>
  <si>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</si>
  <si>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</si>
  <si>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</si>
  <si>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</si>
  <si>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</si>
  <si>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</si>
  <si>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</si>
  <si>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</si>
  <si>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</si>
  <si>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</si>
  <si>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</si>
  <si>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</si>
  <si>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</si>
  <si>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</si>
  <si>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</si>
  <si>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</si>
  <si>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</si>
  <si>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</si>
  <si>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</si>
  <si>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</si>
  <si>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</si>
  <si>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</si>
  <si>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</si>
  <si>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</si>
  <si>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</si>
  <si>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</si>
  <si>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</si>
  <si>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</si>
  <si>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</si>
  <si>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</si>
  <si>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</si>
  <si>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</si>
  <si>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</si>
  <si>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</si>
  <si>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</si>
  <si>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</si>
  <si>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</si>
  <si>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</si>
  <si>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</si>
  <si>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</si>
  <si>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</si>
  <si>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</si>
  <si>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</si>
  <si>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</si>
  <si>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</si>
  <si>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</si>
  <si>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</si>
  <si>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</si>
  <si>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</si>
  <si>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</si>
  <si>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</si>
  <si>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</si>
  <si>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</si>
  <si>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</si>
  <si>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</si>
  <si>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</si>
  <si>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</si>
  <si>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</si>
  <si>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</si>
  <si>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</si>
  <si>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</si>
  <si>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</si>
  <si>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</si>
  <si>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</si>
  <si>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</si>
  <si>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</si>
  <si>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</si>
  <si>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</si>
  <si>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</si>
  <si>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</si>
  <si>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</si>
  <si>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</si>
  <si>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</si>
  <si>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</si>
  <si>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</si>
  <si>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</si>
  <si>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</si>
  <si>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</si>
  <si>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</si>
  <si>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</si>
  <si>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</si>
  <si>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</si>
  <si>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</si>
  <si>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</si>
  <si>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</si>
  <si>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</si>
  <si>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</si>
  <si>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</si>
  <si>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</si>
  <si>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</si>
  <si>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</si>
  <si>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</si>
  <si>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</si>
  <si>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</si>
  <si>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</si>
  <si>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</si>
  <si>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</si>
  <si>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</si>
  <si>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</si>
  <si>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</si>
  <si>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</si>
  <si>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</si>
  <si>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</si>
  <si>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</si>
  <si>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</si>
  <si>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</si>
  <si>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</si>
  <si>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</si>
  <si>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</si>
  <si>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</si>
  <si>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</si>
  <si>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</si>
  <si>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</si>
  <si>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</si>
  <si>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</si>
  <si>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</si>
  <si>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</si>
  <si>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</si>
  <si>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</si>
  <si>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</si>
  <si>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</si>
  <si>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</si>
  <si>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</si>
  <si>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</si>
  <si>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</si>
  <si>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</si>
  <si>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</si>
  <si>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</si>
  <si>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</si>
  <si>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</si>
  <si>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</si>
  <si>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</si>
  <si>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</si>
  <si>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</si>
  <si>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</si>
  <si>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</si>
  <si>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</si>
  <si>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</si>
  <si>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</si>
  <si>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</si>
  <si>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</si>
  <si>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</si>
  <si>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</si>
  <si>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</si>
  <si>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</si>
  <si>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</si>
  <si>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</si>
  <si>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</si>
  <si>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</si>
  <si>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</si>
  <si>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</si>
  <si>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</si>
  <si>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</si>
  <si>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</si>
  <si>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</si>
  <si>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</si>
  <si>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</si>
  <si>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</si>
  <si>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</si>
  <si>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</si>
  <si>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</si>
  <si>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</si>
  <si>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</si>
  <si>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</si>
  <si>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</si>
  <si>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</si>
  <si>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</si>
  <si>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</si>
  <si>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</si>
  <si>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</si>
  <si>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</si>
  <si>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</si>
  <si>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</si>
  <si>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</si>
  <si>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</si>
  <si>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</si>
  <si>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</si>
  <si>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</si>
  <si>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</si>
  <si>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</si>
  <si>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</si>
  <si>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</si>
  <si>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</si>
  <si>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</si>
  <si>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</si>
  <si>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</si>
  <si>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</si>
  <si>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</si>
  <si>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</si>
  <si>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</si>
  <si>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</si>
  <si>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</si>
  <si>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</si>
  <si>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</si>
  <si>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</si>
  <si>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</si>
  <si>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</si>
  <si>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</si>
  <si>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</si>
  <si>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</si>
  <si>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</si>
  <si>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</si>
  <si>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</si>
  <si>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</si>
  <si>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</si>
  <si>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</si>
  <si>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</si>
  <si>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</si>
  <si>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</si>
  <si>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</si>
  <si>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</si>
  <si>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</si>
  <si>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</si>
  <si>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</si>
  <si>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</si>
  <si>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</si>
  <si>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</si>
  <si>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</si>
  <si>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</si>
  <si>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</si>
  <si>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</si>
  <si>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</si>
  <si>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</si>
  <si>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</si>
  <si>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</si>
  <si>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</si>
  <si>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</si>
  <si>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</si>
  <si>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</si>
  <si>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</si>
  <si>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</si>
  <si>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</si>
  <si>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</si>
  <si>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</si>
  <si>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</si>
  <si>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</si>
  <si>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</si>
  <si>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</si>
  <si>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</si>
  <si>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</si>
  <si>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</si>
  <si>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</si>
  <si>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</si>
  <si>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</si>
  <si>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</si>
  <si>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</si>
  <si>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</si>
  <si>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</si>
  <si>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</si>
  <si>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</si>
  <si>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</si>
  <si>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</si>
  <si>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</si>
  <si>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</si>
  <si>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</si>
  <si>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</si>
  <si>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</si>
  <si>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</si>
  <si>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</si>
  <si>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</si>
  <si>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</si>
  <si>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</si>
  <si>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</si>
  <si>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</si>
  <si>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</si>
  <si>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</si>
  <si>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</si>
  <si>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</si>
  <si>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</si>
  <si>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</si>
  <si>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</si>
  <si>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</si>
  <si>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</si>
  <si>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</si>
  <si>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</si>
  <si>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</si>
  <si>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</si>
  <si>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</si>
  <si>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</si>
  <si>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</si>
  <si>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</si>
  <si>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</si>
  <si>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</si>
  <si>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</si>
  <si>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</si>
  <si>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</si>
  <si>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</si>
  <si>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</si>
  <si>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</si>
  <si>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</si>
  <si>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</si>
  <si>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</si>
  <si>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</si>
  <si>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</si>
  <si>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</si>
  <si>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</si>
  <si>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</si>
  <si>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</si>
  <si>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</si>
  <si>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</si>
  <si>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</si>
  <si>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</si>
  <si>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</si>
  <si>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</si>
  <si>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</si>
  <si>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</si>
  <si>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</si>
  <si>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</si>
  <si>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</si>
  <si>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</si>
  <si>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</si>
  <si>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</si>
  <si>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</si>
  <si>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</si>
  <si>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</si>
  <si>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</si>
  <si>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</si>
  <si>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</si>
  <si>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</si>
  <si>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</si>
  <si>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</si>
  <si>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</si>
  <si>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</si>
  <si>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</si>
  <si>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</si>
  <si>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</si>
  <si>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</si>
  <si>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</si>
  <si>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</si>
  <si>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</si>
  <si>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</si>
  <si>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</si>
  <si>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</si>
  <si>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</si>
  <si>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</si>
  <si>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</si>
  <si>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</si>
  <si>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</si>
  <si>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</si>
  <si>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</si>
  <si>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</si>
  <si>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</si>
  <si>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</si>
  <si>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</si>
  <si>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</si>
  <si>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</si>
  <si>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</si>
  <si>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</si>
  <si>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</si>
  <si>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</si>
  <si>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</si>
  <si>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</si>
  <si>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</si>
  <si>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</si>
  <si>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</si>
  <si>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</si>
  <si>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</si>
  <si>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</si>
  <si>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</si>
  <si>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</si>
  <si>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</si>
  <si>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</si>
  <si>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</si>
  <si>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</si>
  <si>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</si>
  <si>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</si>
  <si>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</si>
  <si>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</si>
  <si>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</si>
  <si>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</si>
  <si>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</si>
  <si>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</si>
  <si>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</si>
  <si>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</si>
  <si>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</si>
  <si>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</si>
  <si>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</si>
  <si>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</si>
  <si>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</si>
  <si>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</si>
  <si>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</si>
  <si>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</si>
  <si>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</si>
  <si>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</si>
  <si>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</si>
  <si>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</si>
  <si>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</si>
  <si>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</si>
  <si>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</si>
  <si>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</si>
  <si>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</si>
  <si>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</si>
  <si>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</si>
  <si>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</si>
  <si>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</si>
  <si>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</si>
  <si>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</si>
  <si>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</si>
  <si>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</si>
  <si>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</si>
  <si>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</si>
  <si>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</si>
  <si>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</si>
  <si>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</si>
  <si>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</si>
  <si>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</si>
  <si>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</si>
  <si>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</si>
  <si>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</si>
  <si>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</si>
  <si>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</si>
  <si>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</si>
  <si>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</si>
  <si>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</si>
  <si>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</si>
  <si>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</si>
  <si>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</si>
  <si>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</si>
  <si>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</si>
  <si>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</si>
  <si>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</si>
  <si>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</si>
  <si>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</si>
  <si>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</si>
  <si>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</si>
  <si>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</si>
  <si>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</si>
  <si>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</si>
  <si>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</si>
  <si>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</si>
  <si>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</si>
  <si>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</si>
  <si>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</si>
  <si>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</si>
  <si>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</si>
  <si>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</si>
  <si>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</si>
  <si>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</si>
  <si>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</si>
  <si>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</si>
  <si>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</si>
  <si>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</si>
  <si>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</si>
  <si>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</si>
  <si>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</si>
  <si>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</si>
  <si>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</si>
  <si>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</si>
  <si>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</si>
  <si>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</si>
  <si>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</si>
  <si>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</si>
  <si>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</si>
  <si>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</si>
  <si>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</si>
  <si>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</si>
  <si>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</si>
  <si>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</si>
  <si>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</si>
  <si>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</si>
  <si>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</si>
  <si>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</si>
  <si>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</si>
  <si>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</si>
  <si>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</si>
  <si>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</si>
  <si>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</si>
  <si>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</si>
  <si>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</si>
  <si>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</si>
  <si>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</si>
  <si>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</si>
  <si>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</si>
  <si>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</si>
  <si>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</si>
  <si>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</si>
  <si>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</si>
  <si>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</si>
  <si>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</si>
  <si>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</si>
  <si>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</si>
  <si>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</si>
  <si>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</si>
  <si>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</si>
  <si>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</si>
  <si>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</si>
  <si>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</si>
  <si>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</si>
  <si>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</si>
  <si>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</si>
  <si>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</si>
  <si>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</si>
  <si>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</si>
  <si>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</si>
  <si>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</si>
  <si>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</si>
  <si>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</si>
  <si>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</si>
  <si>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</si>
  <si>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</si>
  <si>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</si>
  <si>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</si>
  <si>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</si>
  <si>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</si>
  <si>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</si>
  <si>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</si>
  <si>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</si>
  <si>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</si>
  <si>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</si>
  <si>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</si>
  <si>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</si>
  <si>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</si>
  <si>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</si>
  <si>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</si>
  <si>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</si>
  <si>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</si>
  <si>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</si>
  <si>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</si>
  <si>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</si>
  <si>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</si>
  <si>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</si>
  <si>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</si>
  <si>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</si>
  <si>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</si>
  <si>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</si>
  <si>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</si>
  <si>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</si>
  <si>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</si>
  <si>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</si>
  <si>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</si>
  <si>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</si>
  <si>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</si>
  <si>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</si>
  <si>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</si>
  <si>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</si>
  <si>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</si>
  <si>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</si>
  <si>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</si>
  <si>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</si>
  <si>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</si>
  <si>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</si>
  <si>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</si>
  <si>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</si>
  <si>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</si>
  <si>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</si>
  <si>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</si>
  <si>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</si>
  <si>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</si>
  <si>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</si>
  <si>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</si>
  <si>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</si>
  <si>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</si>
  <si>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</si>
  <si>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</si>
  <si>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</si>
  <si>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</si>
  <si>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</si>
  <si>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</si>
  <si>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</si>
  <si>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</si>
  <si>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</si>
  <si>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</si>
  <si>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</si>
  <si>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</si>
  <si>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</si>
  <si>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</si>
  <si>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</si>
  <si>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</si>
  <si>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</si>
  <si>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</si>
  <si>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</si>
  <si>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</si>
  <si>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</si>
  <si>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</si>
  <si>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</si>
  <si>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</si>
  <si>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</si>
  <si>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</si>
  <si>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</si>
  <si>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</si>
  <si>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</si>
  <si>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</si>
  <si>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</si>
  <si>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</si>
  <si>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</si>
  <si>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</si>
  <si>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</si>
  <si>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</si>
  <si>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</si>
  <si>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</si>
  <si>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</si>
  <si>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</si>
  <si>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</si>
  <si>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</si>
  <si>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</si>
  <si>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</si>
  <si>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</si>
  <si>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</si>
  <si>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</si>
  <si>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</si>
  <si>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</si>
  <si>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</si>
  <si>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</si>
  <si>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</si>
  <si>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</si>
  <si>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</si>
  <si>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</si>
  <si>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</si>
  <si>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</si>
  <si>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</si>
  <si>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</si>
  <si>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</si>
  <si>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</si>
  <si>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</si>
  <si>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</si>
  <si>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</si>
  <si>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</si>
  <si>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</si>
  <si>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</si>
  <si>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</si>
  <si>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</si>
  <si>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</si>
  <si>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</si>
  <si>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</si>
  <si>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</si>
  <si>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</si>
  <si>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</si>
  <si>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</si>
  <si>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</si>
  <si>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</si>
  <si>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</si>
  <si>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</si>
  <si>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</si>
  <si>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</si>
  <si>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</si>
  <si>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</si>
  <si>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</si>
  <si>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</si>
  <si>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</si>
  <si>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</si>
  <si>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</si>
  <si>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</si>
  <si>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</si>
  <si>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</si>
  <si>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</si>
  <si>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</si>
  <si>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</si>
  <si>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</si>
  <si>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</si>
  <si>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</si>
  <si>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</si>
  <si>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</si>
  <si>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</si>
  <si>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</si>
  <si>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</si>
  <si>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</si>
  <si>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</si>
  <si>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</si>
  <si>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</si>
  <si>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</si>
  <si>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</si>
  <si>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</si>
  <si>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</si>
  <si>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</si>
  <si>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</si>
  <si>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</si>
  <si>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</si>
  <si>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</si>
  <si>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</si>
  <si>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</si>
  <si>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</si>
  <si>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</si>
  <si>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</si>
  <si>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</si>
  <si>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</si>
  <si>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</si>
  <si>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</si>
  <si>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</si>
  <si>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</si>
  <si>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</si>
  <si>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</si>
  <si>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</si>
  <si>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</si>
  <si>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</si>
  <si>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</si>
  <si>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</si>
  <si>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</si>
  <si>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</si>
  <si>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</si>
  <si>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</si>
  <si>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</si>
  <si>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</si>
  <si>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</si>
  <si>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</si>
  <si>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</si>
  <si>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</si>
  <si>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</si>
  <si>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</si>
  <si>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</si>
  <si>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</si>
  <si>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</si>
  <si>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</si>
  <si>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</si>
  <si>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</si>
  <si>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</si>
  <si>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</si>
  <si>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</si>
  <si>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</si>
  <si>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</si>
  <si>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</si>
  <si>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</si>
  <si>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</si>
  <si>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</si>
  <si>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</si>
  <si>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</si>
  <si>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</si>
  <si>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</si>
  <si>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</si>
  <si>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</si>
  <si>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</si>
  <si>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</si>
  <si>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</si>
  <si>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</si>
  <si>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</si>
  <si>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</si>
  <si>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</si>
  <si>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</si>
  <si>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</si>
  <si>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</si>
  <si>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</si>
  <si>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</si>
  <si>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</si>
  <si>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</si>
  <si>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</si>
  <si>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</si>
  <si>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</si>
  <si>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</si>
  <si>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</si>
  <si>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</si>
  <si>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</si>
  <si>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</si>
  <si>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</si>
  <si>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</si>
  <si>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</si>
  <si>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</si>
  <si>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</si>
  <si>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</si>
  <si>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</si>
  <si>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</si>
  <si>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</si>
  <si>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</si>
  <si>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</si>
  <si>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</si>
  <si>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</si>
  <si>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</si>
  <si>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</si>
  <si>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</si>
  <si>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</si>
  <si>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</si>
  <si>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</si>
  <si>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</si>
  <si>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</si>
  <si>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</si>
  <si>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</si>
  <si>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</si>
  <si>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</si>
  <si>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</si>
  <si>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</si>
  <si>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</si>
  <si>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</si>
  <si>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</si>
  <si>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</si>
  <si>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</si>
  <si>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</si>
  <si>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</si>
  <si>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</si>
  <si>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</si>
  <si>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</si>
  <si>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</si>
  <si>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</si>
  <si>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</si>
  <si>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</si>
  <si>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</si>
  <si>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</si>
  <si>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</si>
  <si>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</si>
  <si>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</si>
  <si>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</si>
  <si>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</si>
  <si>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</si>
  <si>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</si>
  <si>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</si>
  <si>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</si>
  <si>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</si>
  <si>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</si>
  <si>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</si>
  <si>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</si>
  <si>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</si>
  <si>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</si>
  <si>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</si>
  <si>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</si>
  <si>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</si>
  <si>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</si>
  <si>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</si>
  <si>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</si>
  <si>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</si>
  <si>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</si>
  <si>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</si>
  <si>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</si>
  <si>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</si>
  <si>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</si>
  <si>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</si>
  <si>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</si>
  <si>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</si>
  <si>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</si>
  <si>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</si>
  <si>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</si>
  <si>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</si>
  <si>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</si>
  <si>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</si>
  <si>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</si>
  <si>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</si>
  <si>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</si>
  <si>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</si>
  <si>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</si>
  <si>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</si>
  <si>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</si>
  <si>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</si>
  <si>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</si>
  <si>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</si>
  <si>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</si>
  <si>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</si>
  <si>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</si>
  <si>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</si>
  <si>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</si>
  <si>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</si>
  <si>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</si>
  <si>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</si>
  <si>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</si>
  <si>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</si>
  <si>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</si>
  <si>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</si>
  <si>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</si>
  <si>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</si>
  <si>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</si>
  <si>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</si>
  <si>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</si>
  <si>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</si>
  <si>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</si>
  <si>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</si>
  <si>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</si>
  <si>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</si>
  <si>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</si>
  <si>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</si>
  <si>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</si>
  <si>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</si>
  <si>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</si>
  <si>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</si>
  <si>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</si>
  <si>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</si>
  <si>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</si>
  <si>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</si>
  <si>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</si>
  <si>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</si>
  <si>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</si>
  <si>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</si>
  <si>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</si>
  <si>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</si>
  <si>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</si>
  <si>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</si>
  <si>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</si>
  <si>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</si>
  <si>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</si>
  <si>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</si>
  <si>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</si>
  <si>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</si>
  <si>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</si>
  <si>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</si>
  <si>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</si>
  <si>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</si>
  <si>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</si>
  <si>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</si>
  <si>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</si>
  <si>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</si>
  <si>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</si>
  <si>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</si>
  <si>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</si>
  <si>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</si>
  <si>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</si>
  <si>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</si>
  <si>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</si>
  <si>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</si>
  <si>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</si>
  <si>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</si>
  <si>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</si>
  <si>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</si>
  <si>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</si>
  <si>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</si>
  <si>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</si>
  <si>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</si>
  <si>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</si>
  <si>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</si>
  <si>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</si>
  <si>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</si>
  <si>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</si>
  <si>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</si>
  <si>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</si>
  <si>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</si>
  <si>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</si>
  <si>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</si>
  <si>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</si>
  <si>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</si>
  <si>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</si>
  <si>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</si>
  <si>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</si>
  <si>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</si>
  <si>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</si>
  <si>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</si>
  <si>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</si>
  <si>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</si>
  <si>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</si>
  <si>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</si>
  <si>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</si>
  <si>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</si>
  <si>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</si>
  <si>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</si>
  <si>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</si>
  <si>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</si>
  <si>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</si>
  <si>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</si>
  <si>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</si>
  <si>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</si>
  <si>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</si>
  <si>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</si>
  <si>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</si>
  <si>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</si>
  <si>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</si>
  <si>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</si>
  <si>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</si>
  <si>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</si>
  <si>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</si>
  <si>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</si>
  <si>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</si>
  <si>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</si>
  <si>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</si>
  <si>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</si>
  <si>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</si>
  <si>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</si>
  <si>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</si>
  <si>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</si>
  <si>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</si>
  <si>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</si>
  <si>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</si>
  <si>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</si>
  <si>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</si>
  <si>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</si>
  <si>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</si>
  <si>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</si>
  <si>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</si>
  <si>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</si>
  <si>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</si>
  <si>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</si>
  <si>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</si>
  <si>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</si>
  <si>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</si>
  <si>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</si>
  <si>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</si>
  <si>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</si>
  <si>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</si>
  <si>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</si>
  <si>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</si>
  <si>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</si>
  <si>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</si>
  <si>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</si>
  <si>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</si>
  <si>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</si>
  <si>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</si>
  <si>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</si>
  <si>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</si>
  <si>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</si>
  <si>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</si>
  <si>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</si>
  <si>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</si>
  <si>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</si>
  <si>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</si>
  <si>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</si>
  <si>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</si>
  <si>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</si>
  <si>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</si>
  <si>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</si>
  <si>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</si>
  <si>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</si>
  <si>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</si>
  <si>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</si>
  <si>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</si>
  <si>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</si>
  <si>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</si>
  <si>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</si>
  <si>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</si>
  <si>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</si>
  <si>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</si>
  <si>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</si>
  <si>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</si>
  <si>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</si>
  <si>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</si>
  <si>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</si>
  <si>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</si>
  <si>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</si>
  <si>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</si>
  <si>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</si>
  <si>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</si>
  <si>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</si>
  <si>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</si>
  <si>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</si>
  <si>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</si>
  <si>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</si>
  <si>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</si>
  <si>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</si>
  <si>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</si>
  <si>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</si>
  <si>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</si>
  <si>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</si>
  <si>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</si>
  <si>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</si>
  <si>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</si>
  <si>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</si>
  <si>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</si>
  <si>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</si>
  <si>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</si>
  <si>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</si>
  <si>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</si>
  <si>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</si>
  <si>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</si>
  <si>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</si>
  <si>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</si>
  <si>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</si>
  <si>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</si>
  <si>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</si>
  <si>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</si>
  <si>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</si>
  <si>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</si>
  <si>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</si>
  <si>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</si>
  <si>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</si>
  <si>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</si>
  <si>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</si>
  <si>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</si>
  <si>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</si>
  <si>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</si>
  <si>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</si>
  <si>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</si>
  <si>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</si>
  <si>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</si>
  <si>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</si>
  <si>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</si>
  <si>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</si>
  <si>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</si>
  <si>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</si>
  <si>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</si>
  <si>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</si>
  <si>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</si>
  <si>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</si>
  <si>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</si>
  <si>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</si>
  <si>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</si>
  <si>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</si>
  <si>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</si>
  <si>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</si>
  <si>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</si>
  <si>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</si>
  <si>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</si>
  <si>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</si>
  <si>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</si>
  <si>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</si>
  <si>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</si>
  <si>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</si>
  <si>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</si>
  <si>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</si>
  <si>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</si>
  <si>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</si>
  <si>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</si>
  <si>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</si>
  <si>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</si>
  <si>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</si>
  <si>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</si>
  <si>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</si>
  <si>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</si>
  <si>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</si>
  <si>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</si>
  <si>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</si>
  <si>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</si>
  <si>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</si>
  <si>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</si>
  <si>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</si>
  <si>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</si>
  <si>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</si>
  <si>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</si>
  <si>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</si>
  <si>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</si>
  <si>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</si>
  <si>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</si>
  <si>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</si>
  <si>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</si>
  <si>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</si>
  <si>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</si>
  <si>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</si>
  <si>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</si>
  <si>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</si>
  <si>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</si>
  <si>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</si>
  <si>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</si>
  <si>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</si>
  <si>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</si>
  <si>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</si>
  <si>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</si>
  <si>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</si>
  <si>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</si>
  <si>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</si>
  <si>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</si>
  <si>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</si>
  <si>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</si>
  <si>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</si>
  <si>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</si>
  <si>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</si>
  <si>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</si>
  <si>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</si>
  <si>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</si>
  <si>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</si>
  <si>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</si>
  <si>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</si>
  <si>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</si>
  <si>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</si>
  <si>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</si>
  <si>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</si>
  <si>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</si>
  <si>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</si>
  <si>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</si>
  <si>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</si>
  <si>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</si>
  <si>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</si>
  <si>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</si>
  <si>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</si>
  <si>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</si>
  <si>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</si>
  <si>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</si>
  <si>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</si>
  <si>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</si>
  <si>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</si>
  <si>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</si>
  <si>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</si>
  <si>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</si>
  <si>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</si>
  <si>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</si>
  <si>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</si>
  <si>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</si>
  <si>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</si>
  <si>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</si>
  <si>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</si>
  <si>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</si>
  <si>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</si>
  <si>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</si>
  <si>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</si>
  <si>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</si>
  <si>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</si>
  <si>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</si>
  <si>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</si>
  <si>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</si>
  <si>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</si>
  <si>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</si>
  <si>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</si>
  <si>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</si>
  <si>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</si>
  <si>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</si>
  <si>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</si>
  <si>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</si>
  <si>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</si>
  <si>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</si>
  <si>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</si>
  <si>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</si>
  <si>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</si>
  <si>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</si>
  <si>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</si>
  <si>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</si>
  <si>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</si>
  <si>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</si>
  <si>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</si>
  <si>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</si>
  <si>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</si>
  <si>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</si>
  <si>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</si>
  <si>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</si>
  <si>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</si>
  <si>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</si>
  <si>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</si>
  <si>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</si>
  <si>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</si>
  <si>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</si>
  <si>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</si>
  <si>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</si>
  <si>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</si>
  <si>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</si>
  <si>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</si>
  <si>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</si>
  <si>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</si>
  <si>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</si>
  <si>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</si>
  <si>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</si>
  <si>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</si>
  <si>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</si>
  <si>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</si>
  <si>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</si>
  <si>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</si>
  <si>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</si>
  <si>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</si>
  <si>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</si>
  <si>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</si>
  <si>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</si>
  <si>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</si>
  <si>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</si>
  <si>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</si>
  <si>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</si>
  <si>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</si>
  <si>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</si>
  <si>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</si>
  <si>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</si>
  <si>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</si>
  <si>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</si>
  <si>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</si>
  <si>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</si>
  <si>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</si>
  <si>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</si>
  <si>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</si>
  <si>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</si>
  <si>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</si>
  <si>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</si>
  <si>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</si>
  <si>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</si>
  <si>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</si>
  <si>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</si>
  <si>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</si>
  <si>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</si>
  <si>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</si>
  <si>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</si>
  <si>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</si>
  <si>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</si>
  <si>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</si>
  <si>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</si>
  <si>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</si>
  <si>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</si>
  <si>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</si>
  <si>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</si>
  <si>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</si>
  <si>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</si>
  <si>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</si>
  <si>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</si>
  <si>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</si>
  <si>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</si>
  <si>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</si>
  <si>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</si>
  <si>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</si>
  <si>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</si>
  <si>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</si>
  <si>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</si>
  <si>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</si>
  <si>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</si>
  <si>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</si>
  <si>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</si>
  <si>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</si>
  <si>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</si>
  <si>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</si>
  <si>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</si>
  <si>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</si>
  <si>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</si>
  <si>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</si>
  <si>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</si>
  <si>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</si>
  <si>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</si>
  <si>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</si>
  <si>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</si>
  <si>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</si>
  <si>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</si>
  <si>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</si>
  <si>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</si>
  <si>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</si>
  <si>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</si>
  <si>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</si>
  <si>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</si>
  <si>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</si>
  <si>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</si>
  <si>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</si>
  <si>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</si>
  <si>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</si>
  <si>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</si>
  <si>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</si>
  <si>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</si>
  <si>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</si>
  <si>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</si>
  <si>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</si>
  <si>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</si>
  <si>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</si>
  <si>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</si>
  <si>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</si>
  <si>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</si>
  <si>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</si>
  <si>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</si>
  <si>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</si>
  <si>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</si>
  <si>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</si>
  <si>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</si>
  <si>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</si>
  <si>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</si>
  <si>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</si>
  <si>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</si>
  <si>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</si>
  <si>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</si>
  <si>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</si>
  <si>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</si>
  <si>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</si>
  <si>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</si>
  <si>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</si>
  <si>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</si>
  <si>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</si>
  <si>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</si>
  <si>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</si>
  <si>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</si>
  <si>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</si>
  <si>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</si>
  <si>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</si>
  <si>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</si>
  <si>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</si>
  <si>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</si>
  <si>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</si>
  <si>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</si>
  <si>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</si>
  <si>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</si>
  <si>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</si>
  <si>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</si>
  <si>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</si>
  <si>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</si>
  <si>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</si>
  <si>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</si>
  <si>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</si>
  <si>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</si>
  <si>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</si>
  <si>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</si>
  <si>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</si>
  <si>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</si>
  <si>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</si>
  <si>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</si>
  <si>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</si>
  <si>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</si>
  <si>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</si>
  <si>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</si>
  <si>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</si>
  <si>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</si>
  <si>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</si>
  <si>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</si>
  <si>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</si>
  <si>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</si>
  <si>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</si>
  <si>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</si>
  <si>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</si>
  <si>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</si>
  <si>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</si>
  <si>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</si>
  <si>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</si>
  <si>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</si>
  <si>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</si>
  <si>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</si>
  <si>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</si>
  <si>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</si>
  <si>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</si>
  <si>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</si>
  <si>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</si>
  <si>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</si>
  <si>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</si>
  <si>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</si>
  <si>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</si>
  <si>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</si>
  <si>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</si>
  <si>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</si>
  <si>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</si>
  <si>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</si>
  <si>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</si>
  <si>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</si>
  <si>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</si>
  <si>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</si>
  <si>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</si>
  <si>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</si>
  <si>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</si>
  <si>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</si>
  <si>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</si>
  <si>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</si>
  <si>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</si>
  <si>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</si>
  <si>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</si>
  <si>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</si>
  <si>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</si>
  <si>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</si>
  <si>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</si>
  <si>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</si>
  <si>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</si>
  <si>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</si>
  <si>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</si>
  <si>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</si>
  <si>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</si>
  <si>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</si>
  <si>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</si>
  <si>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</si>
  <si>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</si>
  <si>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</si>
  <si>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</si>
  <si>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</si>
  <si>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</si>
  <si>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</si>
  <si>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</si>
  <si>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</si>
  <si>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</si>
  <si>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</si>
  <si>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</si>
  <si>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</si>
  <si>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</si>
  <si>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</si>
  <si>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</si>
  <si>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</si>
  <si>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</si>
  <si>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</si>
  <si>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</si>
  <si>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</si>
  <si>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</si>
  <si>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</si>
  <si>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</si>
  <si>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</si>
  <si>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</si>
  <si>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</si>
  <si>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</si>
  <si>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</si>
  <si>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</si>
  <si>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</si>
  <si>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</si>
  <si>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</si>
  <si>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</si>
  <si>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</si>
  <si>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</si>
  <si>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</si>
  <si>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</si>
  <si>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</si>
  <si>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</si>
  <si>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</si>
  <si>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</si>
  <si>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</si>
  <si>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</si>
  <si>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</si>
  <si>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</si>
  <si>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</si>
  <si>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</si>
  <si>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</si>
  <si>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</si>
  <si>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</si>
  <si>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</si>
  <si>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</si>
  <si>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</si>
  <si>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</si>
  <si>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</si>
  <si>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</si>
  <si>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</si>
  <si>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</si>
  <si>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</si>
  <si>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</si>
  <si>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</si>
  <si>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</si>
  <si>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</si>
  <si>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</si>
  <si>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</si>
  <si>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</si>
  <si>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</si>
  <si>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</si>
  <si>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</si>
  <si>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</si>
  <si>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</si>
  <si>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</si>
  <si>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</si>
  <si>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</si>
  <si>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</si>
  <si>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</si>
  <si>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</si>
  <si>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</si>
  <si>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</si>
  <si>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</si>
  <si>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</si>
  <si>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</si>
  <si>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</si>
  <si>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</si>
  <si>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</si>
  <si>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</si>
  <si>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</si>
  <si>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</si>
  <si>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</si>
  <si>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</si>
  <si>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</si>
  <si>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</si>
  <si>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</si>
  <si>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</si>
  <si>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</si>
  <si>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</si>
  <si>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</si>
  <si>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</si>
  <si>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</si>
  <si>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</si>
  <si>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</si>
  <si>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</si>
  <si>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</si>
  <si>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</si>
  <si>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</si>
  <si>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</si>
  <si>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</si>
  <si>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</si>
  <si>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</si>
  <si>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</si>
  <si>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</si>
  <si>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</si>
  <si>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</si>
  <si>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</si>
  <si>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</si>
  <si>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</si>
  <si>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</si>
  <si>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</si>
  <si>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</si>
  <si>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</si>
  <si>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</si>
  <si>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</si>
  <si>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</si>
  <si>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</si>
  <si>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</si>
  <si>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</si>
  <si>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</si>
  <si>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</si>
  <si>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</si>
  <si>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</si>
  <si>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</si>
  <si>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</si>
  <si>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</si>
  <si>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</si>
  <si>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</si>
  <si>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</si>
  <si>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</si>
  <si>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</si>
  <si>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</si>
  <si>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</si>
  <si>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</si>
  <si>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</si>
  <si>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</si>
  <si>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</si>
  <si>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</si>
  <si>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</si>
  <si>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</si>
  <si>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</si>
  <si>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</si>
  <si>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</si>
  <si>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</si>
  <si>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</si>
  <si>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</si>
  <si>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</si>
  <si>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</si>
  <si>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</si>
  <si>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</si>
  <si>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</si>
  <si>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</si>
  <si>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</si>
  <si>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</si>
  <si>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</si>
  <si>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</si>
  <si>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</si>
  <si>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</si>
  <si>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</si>
  <si>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</si>
  <si>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</si>
  <si>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</si>
  <si>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</si>
  <si>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</si>
  <si>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</si>
  <si>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</si>
  <si>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</si>
  <si>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</si>
  <si>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</si>
  <si>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</si>
  <si>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</si>
  <si>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</si>
  <si>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</si>
  <si>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</si>
  <si>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</si>
  <si>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</si>
  <si>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</si>
  <si>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</si>
  <si>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</si>
  <si>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</si>
  <si>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</si>
  <si>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</si>
  <si>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</si>
  <si>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</si>
  <si>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</si>
  <si>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</si>
  <si>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</si>
  <si>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</si>
  <si>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</si>
  <si>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</si>
  <si>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</si>
  <si>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</si>
  <si>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</si>
  <si>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</si>
  <si>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</si>
  <si>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</si>
  <si>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</si>
  <si>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</si>
  <si>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</si>
  <si>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</si>
  <si>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</si>
  <si>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</si>
  <si>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</si>
  <si>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</si>
  <si>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</si>
  <si>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</si>
  <si>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</si>
  <si>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</si>
  <si>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</si>
  <si>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</si>
  <si>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</si>
  <si>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</si>
  <si>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</si>
  <si>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</si>
  <si>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</si>
  <si>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</si>
  <si>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</si>
  <si>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</si>
  <si>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</si>
  <si>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</si>
  <si>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</si>
  <si>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</si>
  <si>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</si>
  <si>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</si>
  <si>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</si>
  <si>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</si>
  <si>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</si>
  <si>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</si>
  <si>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</si>
  <si>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</si>
  <si>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</si>
  <si>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</si>
  <si>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</si>
  <si>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</si>
  <si>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</si>
  <si>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</si>
  <si>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</si>
  <si>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</si>
  <si>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</si>
  <si>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</si>
  <si>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</si>
  <si>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</si>
  <si>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</si>
  <si>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</si>
  <si>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</si>
  <si>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</si>
  <si>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</si>
  <si>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</si>
  <si>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</si>
  <si>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</si>
  <si>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</si>
  <si>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</si>
  <si>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</si>
  <si>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</si>
  <si>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</si>
  <si>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</si>
  <si>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</si>
  <si>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</si>
  <si>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</si>
  <si>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</si>
  <si>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</si>
  <si>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</si>
  <si>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</si>
  <si>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</si>
  <si>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</si>
  <si>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</si>
  <si>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</si>
  <si>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</si>
  <si>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</si>
  <si>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</si>
  <si>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</si>
  <si>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</si>
  <si>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</si>
  <si>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</si>
  <si>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</si>
  <si>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</si>
  <si>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</si>
  <si>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</si>
  <si>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</si>
  <si>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</si>
  <si>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</si>
  <si>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</si>
  <si>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</si>
  <si>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</si>
  <si>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</si>
  <si>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</si>
  <si>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</si>
  <si>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</si>
  <si>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</si>
  <si>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</si>
  <si>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</si>
  <si>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</si>
  <si>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</si>
  <si>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</si>
  <si>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</si>
  <si>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</si>
  <si>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</si>
  <si>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</si>
  <si>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</si>
  <si>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</si>
  <si>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</si>
  <si>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</si>
  <si>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</si>
  <si>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</si>
  <si>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</si>
  <si>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</si>
  <si>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</si>
  <si>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</si>
  <si>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</si>
  <si>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</si>
  <si>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</si>
  <si>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</si>
  <si>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</si>
  <si>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</si>
  <si>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</si>
  <si>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</si>
  <si>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</si>
  <si>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</si>
  <si>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</si>
  <si>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</si>
  <si>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</si>
  <si>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</si>
  <si>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</si>
  <si>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</si>
  <si>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</si>
  <si>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</si>
  <si>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</si>
  <si>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</si>
  <si>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</si>
  <si>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</si>
  <si>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</si>
  <si>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</si>
  <si>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</si>
  <si>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</si>
  <si>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</si>
  <si>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</si>
  <si>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</si>
  <si>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</si>
  <si>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</si>
  <si>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</si>
  <si>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</si>
  <si>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</si>
  <si>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</si>
  <si>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</si>
  <si>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</si>
  <si>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</si>
  <si>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</si>
  <si>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</si>
  <si>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</si>
  <si>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</si>
  <si>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</si>
  <si>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</si>
  <si>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</si>
  <si>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</si>
  <si>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</si>
  <si>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</si>
  <si>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</si>
  <si>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</si>
  <si>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</si>
  <si>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</si>
  <si>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</si>
  <si>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</si>
  <si>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</si>
  <si>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</si>
  <si>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</si>
  <si>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</si>
  <si>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</si>
  <si>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</si>
  <si>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</si>
  <si>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</si>
  <si>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</si>
  <si>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</si>
  <si>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</si>
  <si>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</si>
  <si>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</si>
  <si>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</si>
  <si>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</si>
  <si>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</si>
  <si>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</si>
  <si>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</si>
  <si>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</si>
  <si>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</si>
  <si>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</si>
  <si>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</si>
  <si>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</si>
  <si>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</si>
  <si>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</si>
  <si>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</si>
  <si>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</si>
  <si>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</si>
  <si>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</si>
  <si>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</si>
  <si>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</si>
  <si>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</si>
  <si>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</si>
  <si>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</si>
  <si>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</si>
  <si>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</si>
  <si>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</si>
  <si>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</si>
  <si>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</si>
  <si>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</si>
  <si>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</si>
  <si>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</si>
  <si>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</si>
  <si>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</si>
  <si>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</si>
  <si>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</si>
  <si>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</si>
  <si>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</si>
  <si>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</si>
  <si>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</si>
  <si>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</si>
  <si>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</si>
  <si>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</si>
  <si>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</si>
  <si>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</si>
  <si>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</si>
  <si>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</si>
  <si>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</si>
  <si>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</si>
  <si>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</si>
  <si>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</si>
  <si>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</si>
  <si>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</si>
  <si>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</si>
  <si>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</si>
  <si>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</si>
  <si>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</si>
  <si>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</si>
  <si>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</si>
  <si>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</si>
  <si>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</si>
  <si>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</si>
  <si>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</si>
  <si>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</si>
  <si>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</si>
  <si>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</si>
  <si>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</si>
  <si>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</si>
  <si>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</si>
  <si>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</si>
  <si>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</si>
  <si>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</si>
  <si>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</si>
  <si>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</si>
  <si>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</si>
  <si>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</si>
  <si>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</si>
  <si>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</si>
  <si>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</si>
  <si>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</si>
  <si>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</si>
  <si>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</si>
  <si>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</si>
  <si>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</si>
  <si>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</si>
  <si>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</si>
  <si>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</si>
  <si>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</si>
  <si>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</si>
  <si>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</si>
  <si>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</si>
  <si>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</si>
  <si>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</si>
  <si>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</si>
  <si>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</si>
  <si>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</si>
  <si>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</si>
  <si>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</si>
  <si>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</si>
  <si>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</si>
  <si>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</si>
  <si>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</si>
  <si>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</si>
  <si>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</si>
  <si>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</si>
  <si>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</si>
  <si>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</si>
  <si>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</si>
  <si>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</si>
  <si>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</si>
  <si>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</si>
  <si>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</si>
  <si>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</si>
  <si>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</si>
  <si>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</si>
  <si>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</si>
  <si>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</si>
  <si>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</si>
  <si>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</si>
  <si>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</si>
  <si>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</si>
  <si>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</si>
  <si>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</si>
  <si>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</si>
  <si>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</si>
  <si>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</si>
  <si>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</si>
  <si>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</si>
  <si>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</si>
  <si>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</si>
  <si>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</si>
  <si>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</si>
  <si>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</si>
  <si>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</si>
  <si>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</si>
  <si>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</si>
  <si>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</si>
  <si>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</si>
  <si>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</si>
  <si>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</si>
  <si>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</si>
  <si>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</si>
  <si>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</si>
  <si>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</si>
  <si>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</si>
  <si>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</si>
  <si>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</si>
  <si>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</si>
  <si>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</si>
  <si>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</si>
  <si>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</si>
  <si>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</si>
  <si>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</si>
  <si>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</si>
  <si>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</si>
  <si>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</si>
  <si>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</si>
  <si>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</si>
  <si>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</si>
  <si>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</si>
  <si>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</si>
  <si>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</si>
  <si>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</si>
  <si>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</si>
  <si>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</si>
  <si>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</si>
  <si>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</si>
  <si>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</si>
  <si>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</si>
  <si>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</si>
  <si>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</si>
  <si>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</si>
  <si>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</si>
  <si>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</si>
  <si>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</si>
  <si>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</si>
  <si>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</si>
  <si>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</si>
  <si>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</si>
  <si>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</si>
  <si>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</si>
  <si>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</si>
  <si>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</si>
  <si>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</si>
  <si>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</si>
  <si>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</si>
  <si>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</si>
  <si>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</si>
  <si>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</si>
  <si>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</si>
  <si>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</si>
  <si>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</si>
  <si>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</si>
  <si>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</si>
  <si>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</si>
  <si>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</si>
  <si>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</si>
  <si>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</si>
  <si>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</si>
  <si>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</si>
  <si>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</si>
  <si>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</si>
  <si>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</si>
  <si>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</si>
  <si>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</si>
  <si>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</si>
  <si>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</si>
  <si>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</si>
  <si>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</si>
  <si>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</si>
  <si>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</si>
  <si>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</si>
  <si>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</si>
  <si>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</si>
  <si>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</si>
  <si>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</si>
  <si>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</si>
  <si>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</si>
  <si>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</si>
  <si>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</si>
  <si>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</si>
  <si>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</si>
  <si>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</si>
  <si>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</si>
  <si>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</si>
  <si>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</si>
  <si>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</si>
  <si>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</si>
  <si>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</si>
  <si>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</si>
  <si>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</si>
  <si>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</si>
  <si>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</si>
  <si>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</si>
  <si>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</si>
  <si>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</si>
  <si>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</si>
  <si>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</si>
  <si>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</si>
  <si>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</si>
  <si>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</si>
  <si>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</si>
  <si>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</si>
  <si>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</si>
  <si>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</si>
  <si>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</si>
  <si>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</si>
  <si>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</si>
  <si>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</si>
  <si>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</si>
  <si>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</si>
  <si>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</si>
  <si>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</si>
  <si>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</si>
  <si>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</si>
  <si>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</si>
  <si>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</si>
  <si>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</si>
  <si>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</si>
  <si>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</si>
  <si>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</si>
  <si>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</si>
  <si>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</si>
  <si>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</si>
  <si>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</si>
  <si>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</si>
  <si>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</si>
  <si>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</si>
  <si>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</si>
  <si>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</si>
  <si>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</si>
  <si>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</si>
  <si>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</si>
  <si>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</si>
  <si>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</si>
  <si>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</si>
  <si>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</si>
  <si>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</si>
  <si>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</si>
  <si>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</si>
  <si>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</si>
  <si>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</si>
  <si>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</si>
  <si>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</si>
  <si>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</si>
  <si>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</si>
  <si>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</si>
  <si>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</si>
  <si>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</si>
  <si>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</si>
  <si>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</si>
  <si>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</si>
  <si>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</si>
  <si>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</si>
  <si>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</si>
  <si>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</si>
  <si>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</si>
  <si>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</si>
  <si>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</si>
  <si>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</si>
  <si>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</si>
  <si>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</si>
  <si>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</si>
  <si>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</si>
  <si>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</si>
  <si>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</si>
  <si>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</si>
  <si>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</si>
  <si>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</si>
  <si>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</si>
  <si>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</si>
  <si>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</si>
  <si>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</si>
  <si>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</si>
  <si>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</si>
  <si>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</si>
  <si>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</si>
  <si>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</si>
  <si>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</si>
  <si>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</si>
  <si>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</si>
  <si>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</si>
  <si>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</si>
  <si>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</si>
  <si>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</si>
  <si>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</si>
  <si>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</si>
  <si>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</si>
  <si>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</si>
  <si>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</si>
  <si>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</si>
  <si>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</si>
  <si>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</si>
  <si>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</si>
  <si>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</si>
  <si>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</si>
  <si>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</si>
  <si>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</si>
  <si>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</si>
  <si>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</si>
  <si>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</si>
  <si>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</si>
  <si>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</si>
  <si>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</si>
  <si>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</si>
  <si>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</si>
  <si>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</si>
  <si>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</si>
  <si>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</si>
  <si>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</si>
  <si>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</si>
  <si>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</si>
  <si>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</si>
  <si>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</si>
  <si>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</si>
  <si>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</si>
  <si>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</si>
  <si>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</si>
  <si>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</si>
  <si>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</si>
  <si>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</si>
  <si>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</si>
  <si>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</si>
  <si>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</si>
  <si>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</si>
  <si>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</si>
  <si>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</si>
  <si>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</si>
  <si>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</si>
  <si>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</si>
  <si>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</si>
  <si>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</si>
  <si>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</si>
  <si>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</si>
  <si>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</si>
  <si>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</si>
  <si>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</si>
  <si>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</si>
  <si>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</si>
  <si>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</si>
  <si>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</si>
  <si>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</si>
  <si>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</si>
  <si>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</si>
  <si>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</si>
  <si>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</si>
  <si>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</si>
  <si>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</si>
  <si>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</si>
  <si>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</si>
  <si>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</si>
  <si>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</si>
  <si>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</si>
  <si>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</si>
  <si>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</si>
  <si>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</si>
  <si>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</si>
  <si>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</si>
  <si>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</si>
  <si>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</si>
  <si>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</si>
  <si>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</si>
  <si>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</si>
  <si>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</si>
  <si>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</si>
  <si>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</si>
  <si>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</si>
  <si>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</si>
  <si>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</si>
  <si>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</si>
  <si>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</si>
  <si>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</si>
  <si>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</si>
  <si>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</si>
  <si>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</si>
  <si>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</si>
  <si>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</si>
  <si>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</si>
  <si>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</si>
  <si>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</si>
  <si>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</si>
  <si>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</si>
  <si>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</si>
  <si>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</si>
  <si>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</si>
  <si>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</si>
  <si>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</si>
  <si>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</si>
  <si>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</si>
  <si>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</si>
  <si>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</si>
  <si>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</si>
  <si>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</si>
  <si>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</si>
  <si>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</si>
  <si>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</si>
  <si>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</si>
  <si>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</si>
  <si>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</si>
  <si>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</si>
  <si>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</si>
  <si>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</si>
  <si>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</si>
  <si>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</si>
  <si>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</si>
  <si>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</si>
  <si>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</si>
  <si>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</si>
  <si>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</si>
  <si>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</si>
  <si>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</si>
  <si>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</si>
  <si>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</si>
  <si>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</si>
  <si>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</si>
  <si>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</si>
  <si>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</si>
  <si>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</si>
  <si>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</si>
  <si>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</si>
  <si>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</si>
  <si>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</si>
  <si>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</si>
  <si>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</si>
  <si>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</si>
  <si>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</si>
  <si>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</si>
  <si>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</si>
  <si>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</si>
  <si>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</si>
  <si>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</si>
  <si>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</si>
  <si>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</si>
  <si>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</si>
  <si>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</si>
  <si>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</si>
  <si>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</si>
  <si>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</si>
  <si>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</si>
  <si>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</si>
  <si>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</si>
  <si>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</si>
  <si>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</si>
  <si>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</si>
  <si>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</si>
  <si>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</si>
  <si>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</si>
  <si>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</si>
  <si>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</si>
  <si>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</si>
  <si>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</si>
  <si>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</si>
  <si>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</si>
  <si>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</si>
  <si>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</si>
  <si>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</si>
  <si>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</si>
  <si>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</si>
  <si>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</si>
  <si>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</si>
  <si>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</si>
  <si>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</si>
  <si>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</si>
  <si>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</si>
  <si>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</si>
  <si>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</si>
  <si>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</si>
  <si>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</si>
  <si>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</si>
  <si>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</si>
  <si>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</si>
  <si>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</si>
  <si>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</si>
  <si>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</si>
  <si>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</si>
  <si>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</si>
  <si>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</si>
  <si>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</si>
  <si>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</si>
  <si>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</si>
  <si>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</si>
  <si>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</si>
  <si>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</si>
  <si>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</si>
  <si>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</si>
  <si>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</si>
  <si>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</si>
  <si>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</si>
  <si>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</si>
  <si>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</si>
  <si>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</si>
  <si>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</si>
  <si>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</si>
  <si>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</si>
  <si>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</si>
  <si>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</si>
  <si>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</si>
  <si>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</si>
  <si>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</si>
  <si>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</si>
  <si>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</si>
  <si>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</si>
  <si>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</si>
  <si>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</si>
  <si>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</si>
  <si>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</si>
  <si>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</si>
  <si>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</si>
  <si>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</si>
  <si>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</si>
  <si>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</si>
  <si>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</si>
  <si>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</si>
  <si>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</si>
  <si>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</si>
  <si>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</si>
  <si>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</si>
  <si>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</si>
  <si>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</si>
  <si>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</si>
  <si>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</si>
  <si>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</si>
  <si>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</si>
  <si>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</si>
  <si>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</si>
  <si>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</si>
  <si>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</si>
  <si>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</si>
  <si>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</si>
  <si>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</si>
  <si>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</si>
  <si>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</si>
  <si>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</si>
  <si>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</si>
  <si>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</si>
  <si>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</si>
  <si>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</si>
  <si>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</si>
  <si>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</si>
  <si>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</si>
  <si>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</si>
  <si>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</si>
  <si>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</si>
  <si>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</si>
  <si>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</si>
  <si>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</si>
  <si>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</si>
  <si>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</si>
  <si>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</si>
  <si>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</si>
  <si>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</si>
  <si>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</si>
  <si>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</si>
  <si>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</si>
  <si>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</si>
  <si>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</si>
  <si>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</si>
  <si>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</si>
  <si>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</si>
  <si>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</si>
  <si>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</si>
  <si>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</si>
  <si>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</si>
  <si>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</si>
  <si>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</si>
  <si>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</si>
  <si>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</si>
  <si>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</si>
  <si>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</si>
  <si>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</si>
  <si>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</si>
  <si>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</si>
  <si>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</si>
  <si>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</si>
  <si>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</si>
  <si>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</si>
  <si>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</si>
  <si>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</si>
  <si>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</si>
  <si>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</si>
  <si>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</si>
  <si>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</si>
  <si>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</si>
  <si>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</si>
  <si>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</si>
  <si>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</si>
  <si>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</si>
  <si>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</si>
  <si>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</si>
  <si>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</si>
  <si>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</si>
  <si>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</si>
  <si>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</si>
  <si>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</si>
  <si>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</si>
  <si>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</si>
  <si>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</si>
  <si>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</si>
  <si>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</si>
  <si>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</si>
  <si>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</si>
  <si>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</si>
  <si>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</si>
  <si>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</si>
  <si>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</si>
  <si>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</si>
  <si>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</si>
  <si>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</si>
  <si>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</si>
  <si>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</si>
  <si>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</si>
  <si>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</si>
  <si>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</si>
  <si>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</si>
  <si>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</si>
  <si>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</si>
  <si>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</si>
  <si>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</si>
  <si>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</si>
  <si>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</si>
  <si>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</si>
  <si>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</si>
  <si>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</si>
  <si>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</si>
  <si>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</si>
  <si>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</si>
  <si>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</si>
  <si>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</si>
  <si>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</si>
  <si>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</si>
  <si>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</si>
  <si>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</si>
  <si>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</si>
  <si>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</si>
  <si>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</si>
  <si>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</si>
  <si>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</si>
  <si>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</si>
  <si>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</si>
  <si>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</si>
  <si>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</si>
  <si>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</si>
  <si>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</si>
  <si>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</si>
  <si>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</si>
  <si>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</si>
  <si>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</si>
  <si>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</si>
  <si>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</si>
  <si>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</si>
  <si>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</si>
  <si>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</si>
  <si>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</si>
  <si>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</si>
  <si>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</si>
  <si>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</si>
  <si>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</si>
  <si>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</si>
  <si>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</si>
  <si>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</si>
  <si>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</si>
  <si>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</si>
  <si>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</si>
  <si>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</si>
  <si>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</si>
  <si>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</si>
  <si>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</si>
  <si>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</si>
  <si>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</si>
  <si>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</si>
  <si>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</si>
  <si>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</si>
  <si>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</si>
  <si>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</si>
  <si>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</si>
  <si>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</si>
  <si>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</si>
  <si>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</si>
  <si>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</si>
  <si>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</si>
  <si>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</si>
  <si>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</si>
  <si>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</si>
  <si>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</si>
  <si>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</si>
  <si>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</si>
  <si>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</si>
  <si>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</si>
  <si>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</si>
  <si>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</si>
  <si>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</si>
  <si>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</si>
  <si>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</si>
  <si>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</si>
  <si>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</si>
  <si>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</si>
  <si>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</si>
  <si>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</si>
  <si>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</si>
  <si>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</si>
  <si>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</si>
  <si>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</si>
  <si>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</si>
  <si>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</si>
  <si>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</si>
  <si>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</si>
  <si>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</si>
  <si>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</si>
  <si>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</si>
  <si>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</si>
  <si>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</si>
  <si>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</si>
  <si>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</si>
  <si>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</si>
  <si>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</si>
  <si>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</si>
  <si>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</si>
  <si>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</si>
  <si>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</si>
  <si>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</si>
  <si>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</si>
  <si>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</si>
  <si>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</si>
  <si>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</si>
  <si>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</si>
  <si>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</si>
  <si>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</si>
  <si>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</si>
  <si>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</si>
  <si>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</si>
  <si>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</si>
  <si>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</si>
  <si>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</si>
  <si>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</si>
  <si>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</si>
  <si>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</si>
  <si>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</si>
  <si>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</si>
  <si>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</si>
  <si>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</si>
  <si>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</si>
  <si>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</si>
  <si>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</si>
  <si>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</si>
  <si>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</si>
  <si>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</si>
  <si>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</si>
  <si>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</si>
  <si>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</si>
  <si>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</si>
  <si>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</si>
  <si>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</si>
  <si>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</si>
  <si>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</si>
  <si>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</si>
  <si>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</si>
  <si>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</si>
  <si>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</si>
  <si>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</si>
  <si>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</si>
  <si>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</si>
  <si>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</si>
  <si>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</si>
  <si>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</si>
  <si>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</si>
  <si>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</si>
  <si>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</si>
  <si>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</si>
  <si>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</si>
  <si>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</si>
  <si>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</si>
  <si>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</si>
  <si>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</si>
  <si>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</si>
  <si>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</si>
  <si>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</si>
  <si>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</si>
  <si>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</si>
  <si>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</si>
  <si>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</si>
  <si>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</si>
  <si>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</si>
  <si>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</si>
  <si>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</si>
  <si>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</si>
  <si>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</si>
  <si>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</si>
  <si>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</si>
  <si>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</si>
  <si>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</si>
  <si>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</si>
  <si>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</si>
  <si>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</si>
  <si>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</si>
  <si>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</si>
  <si>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</si>
  <si>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</si>
  <si>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</si>
  <si>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</si>
  <si>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</si>
  <si>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</si>
  <si>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</si>
  <si>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</si>
  <si>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</si>
  <si>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</si>
  <si>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</si>
  <si>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</si>
  <si>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</si>
  <si>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</si>
  <si>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</si>
  <si>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</si>
  <si>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</si>
  <si>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</si>
  <si>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</si>
  <si>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</si>
  <si>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</si>
  <si>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</si>
  <si>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</si>
  <si>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</si>
  <si>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</si>
  <si>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</si>
  <si>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</si>
  <si>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</si>
  <si>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</si>
  <si>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</si>
  <si>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</si>
  <si>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</si>
  <si>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</si>
  <si>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</si>
  <si>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</si>
  <si>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</si>
  <si>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</si>
  <si>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</si>
  <si>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</si>
  <si>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</si>
  <si>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</si>
  <si>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</si>
  <si>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</si>
  <si>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</si>
  <si>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</si>
  <si>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</si>
  <si>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</si>
  <si>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</si>
  <si>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</si>
  <si>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</si>
  <si>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</si>
  <si>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</si>
  <si>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</si>
  <si>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</si>
  <si>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</si>
  <si>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</si>
  <si>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</si>
  <si>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</si>
  <si>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</si>
  <si>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</si>
  <si>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</si>
  <si>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</si>
  <si>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</si>
  <si>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</si>
  <si>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</si>
  <si>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</si>
  <si>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</si>
  <si>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</si>
  <si>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</si>
  <si>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</si>
  <si>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</si>
  <si>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</si>
  <si>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</si>
  <si>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</si>
  <si>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</si>
  <si>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</si>
  <si>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</si>
  <si>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</si>
  <si>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</si>
  <si>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</si>
  <si>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</si>
  <si>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</si>
  <si>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</si>
  <si>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</si>
  <si>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</si>
  <si>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</si>
  <si>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</si>
  <si>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</si>
  <si>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</si>
  <si>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</si>
  <si>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</si>
  <si>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</si>
  <si>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</si>
  <si>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</si>
  <si>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</si>
  <si>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</si>
  <si>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</si>
  <si>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</si>
  <si>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</si>
  <si>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</si>
  <si>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</si>
  <si>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</si>
  <si>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</si>
  <si>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</si>
  <si>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</si>
  <si>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</si>
  <si>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</si>
  <si>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</si>
  <si>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</si>
  <si>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</si>
  <si>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</si>
  <si>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</si>
  <si>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</si>
  <si>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</si>
  <si>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</si>
  <si>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</si>
  <si>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</si>
  <si>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</si>
  <si>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</si>
  <si>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</si>
  <si>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</si>
  <si>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</si>
  <si>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</si>
  <si>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</si>
  <si>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</si>
  <si>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</si>
  <si>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</si>
  <si>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</si>
  <si>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</si>
  <si>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</si>
  <si>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</si>
  <si>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</si>
  <si>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</si>
  <si>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</si>
  <si>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</si>
  <si>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</si>
  <si>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</si>
  <si>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</si>
  <si>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</si>
  <si>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</si>
  <si>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</si>
  <si>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</si>
  <si>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</si>
  <si>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</si>
  <si>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</si>
  <si>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</si>
  <si>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</si>
  <si>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</si>
  <si>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</si>
  <si>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</si>
  <si>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</si>
  <si>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</si>
  <si>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</si>
  <si>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</si>
  <si>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</si>
  <si>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</si>
  <si>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</si>
  <si>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</si>
  <si>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</si>
  <si>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</si>
  <si>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</si>
  <si>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</si>
  <si>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</si>
  <si>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</si>
  <si>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</si>
  <si>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</si>
  <si>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</si>
  <si>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</si>
  <si>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</si>
  <si>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</si>
  <si>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</si>
  <si>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</si>
  <si>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</si>
  <si>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</si>
  <si>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</si>
  <si>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</si>
  <si>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</si>
  <si>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</si>
  <si>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</si>
  <si>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</si>
  <si>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</si>
  <si>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</si>
  <si>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</si>
  <si>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</si>
  <si>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</si>
  <si>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</si>
  <si>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</si>
  <si>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</si>
  <si>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</si>
  <si>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</si>
  <si>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</si>
  <si>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</si>
  <si>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</si>
  <si>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</si>
  <si>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</si>
  <si>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</si>
  <si>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</si>
  <si>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</si>
  <si>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</si>
  <si>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</si>
  <si>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</si>
  <si>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</si>
  <si>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</si>
  <si>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</si>
  <si>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</si>
  <si>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</si>
  <si>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</si>
  <si>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</si>
  <si>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</si>
  <si>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</si>
  <si>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</si>
  <si>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</si>
  <si>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</si>
  <si>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</si>
  <si>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</si>
  <si>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</si>
  <si>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</si>
  <si>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</si>
  <si>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</si>
  <si>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</si>
  <si>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</si>
  <si>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</si>
  <si>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</si>
  <si>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</si>
  <si>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</si>
  <si>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</si>
  <si>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</si>
  <si>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</si>
  <si>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</si>
  <si>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</si>
  <si>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</si>
  <si>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</si>
  <si>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</si>
  <si>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</si>
  <si>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</si>
  <si>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</si>
  <si>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</si>
  <si>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</si>
  <si>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</si>
  <si>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</si>
  <si>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</si>
  <si>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</si>
  <si>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</si>
  <si>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</si>
  <si>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</si>
  <si>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</si>
  <si>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</si>
  <si>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</si>
  <si>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</si>
  <si>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</si>
  <si>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</si>
  <si>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</si>
  <si>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</si>
  <si>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</si>
  <si>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</si>
  <si>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</si>
  <si>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</si>
  <si>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</si>
  <si>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</si>
  <si>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</si>
  <si>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</si>
  <si>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</si>
  <si>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</si>
  <si>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</si>
  <si>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</si>
  <si>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</si>
  <si>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</si>
  <si>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</si>
  <si>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</si>
  <si>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</si>
  <si>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</si>
  <si>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</si>
  <si>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</si>
  <si>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</si>
  <si>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</si>
  <si>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</si>
  <si>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</si>
  <si>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</si>
  <si>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</si>
  <si>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</si>
  <si>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</si>
  <si>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</si>
  <si>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</si>
  <si>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</si>
  <si>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</si>
  <si>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</si>
  <si>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</si>
  <si>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</si>
  <si>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</si>
  <si>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</si>
  <si>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</si>
  <si>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</si>
  <si>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</si>
  <si>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</si>
  <si>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</si>
  <si>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</si>
  <si>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</si>
  <si>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</si>
  <si>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</si>
  <si>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</si>
  <si>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</si>
  <si>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</si>
  <si>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</si>
  <si>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</si>
  <si>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</si>
  <si>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</si>
  <si>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</si>
  <si>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</si>
  <si>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</si>
  <si>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</si>
  <si>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</si>
  <si>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</si>
  <si>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</si>
  <si>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</si>
  <si>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</si>
  <si>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</si>
  <si>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</si>
  <si>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</si>
  <si>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</si>
  <si>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</si>
  <si>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</si>
  <si>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</si>
  <si>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</si>
  <si>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</si>
  <si>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</si>
  <si>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</si>
  <si>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</si>
  <si>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</si>
  <si>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</si>
  <si>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</si>
  <si>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</si>
  <si>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</si>
  <si>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</si>
  <si>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</si>
  <si>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</si>
  <si>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</si>
  <si>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</si>
  <si>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</si>
  <si>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</si>
  <si>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</si>
  <si>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</si>
  <si>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</si>
  <si>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</si>
  <si>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</si>
  <si>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</si>
  <si>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</si>
  <si>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</si>
  <si>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</si>
  <si>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</si>
  <si>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</si>
  <si>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</si>
  <si>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</si>
  <si>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</si>
  <si>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</si>
  <si>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</si>
  <si>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</si>
  <si>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</si>
  <si>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</si>
  <si>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</si>
  <si>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</si>
  <si>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</si>
  <si>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</si>
  <si>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</si>
  <si>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</si>
  <si>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</si>
  <si>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</si>
  <si>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</si>
  <si>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</si>
  <si>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</si>
  <si>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</si>
  <si>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</si>
  <si>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</si>
  <si>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</si>
  <si>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</si>
  <si>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</si>
  <si>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</si>
  <si>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</si>
  <si>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</si>
  <si>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</si>
  <si>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</si>
  <si>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</si>
  <si>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</si>
  <si>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</si>
  <si>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</si>
  <si>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</si>
  <si>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</si>
  <si>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</si>
  <si>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</si>
  <si>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</si>
  <si>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</si>
  <si>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</si>
  <si>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</si>
  <si>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</si>
  <si>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</si>
  <si>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</si>
  <si>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</si>
  <si>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</si>
  <si>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</si>
  <si>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</si>
  <si>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</si>
  <si>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</si>
  <si>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</si>
  <si>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</si>
  <si>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</si>
  <si>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</si>
  <si>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</si>
  <si>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</si>
  <si>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</si>
  <si>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</si>
  <si>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</si>
  <si>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</si>
  <si>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</si>
  <si>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</si>
  <si>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</si>
  <si>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</si>
  <si>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</si>
  <si>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</si>
  <si>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</si>
  <si>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</si>
  <si>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</si>
  <si>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</si>
  <si>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</si>
  <si>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</si>
  <si>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</si>
  <si>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</si>
  <si>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</si>
  <si>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</si>
  <si>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</si>
  <si>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</si>
  <si>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</si>
  <si>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</si>
  <si>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</si>
  <si>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</si>
  <si>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</si>
  <si>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</si>
  <si>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</si>
  <si>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</si>
  <si>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</si>
  <si>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</si>
  <si>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</si>
  <si>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</si>
  <si>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</si>
  <si>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</si>
  <si>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</si>
  <si>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</si>
  <si>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</si>
  <si>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</si>
  <si>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</si>
  <si>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</si>
  <si>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</si>
  <si>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</si>
  <si>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</si>
  <si>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</si>
  <si>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</si>
  <si>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</si>
  <si>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</si>
  <si>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</si>
  <si>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</si>
  <si>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</si>
  <si>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</si>
  <si>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</si>
  <si>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</si>
  <si>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</si>
  <si>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</si>
  <si>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</si>
  <si>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</si>
  <si>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</si>
  <si>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</si>
  <si>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</si>
  <si>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</si>
  <si>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</si>
  <si>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</si>
  <si>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</si>
  <si>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</si>
  <si>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</si>
  <si>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</si>
  <si>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</si>
  <si>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</si>
  <si>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</si>
  <si>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</si>
  <si>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</si>
  <si>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</si>
  <si>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</si>
  <si>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</si>
  <si>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</si>
  <si>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</si>
  <si>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</si>
  <si>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</si>
  <si>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</si>
  <si>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</si>
  <si>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</si>
  <si>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</si>
  <si>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</si>
  <si>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</si>
  <si>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</si>
  <si>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</si>
  <si>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</si>
  <si>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</si>
  <si>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</si>
  <si>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</si>
  <si>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</si>
  <si>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</si>
  <si>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</si>
  <si>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</si>
  <si>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</si>
  <si>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</si>
  <si>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</si>
  <si>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</si>
  <si>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</si>
  <si>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</si>
  <si>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</si>
  <si>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</si>
  <si>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</si>
  <si>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</si>
  <si>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</si>
  <si>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</si>
  <si>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</si>
  <si>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</si>
  <si>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</si>
  <si>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</si>
  <si>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</si>
  <si>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</si>
  <si>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</si>
  <si>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</si>
  <si>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</si>
  <si>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</si>
  <si>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</si>
  <si>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</si>
  <si>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</si>
  <si>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</si>
  <si>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</si>
  <si>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</si>
  <si>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</si>
  <si>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</si>
  <si>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</si>
  <si>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</si>
  <si>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</si>
  <si>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</si>
  <si>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</si>
  <si>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</si>
  <si>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</si>
  <si>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</si>
  <si>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</si>
  <si>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</si>
  <si>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</si>
  <si>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</si>
  <si>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</si>
  <si>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</si>
  <si>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</si>
  <si>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</si>
  <si>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</si>
  <si>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</si>
  <si>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</si>
  <si>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</si>
  <si>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</si>
  <si>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</si>
  <si>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</si>
  <si>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</si>
  <si>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</si>
  <si>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</si>
  <si>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</si>
  <si>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</si>
  <si>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</si>
  <si>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</si>
  <si>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</si>
  <si>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</si>
  <si>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</si>
  <si>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</si>
  <si>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</si>
  <si>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</si>
  <si>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</si>
  <si>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</si>
  <si>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</si>
  <si>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</si>
  <si>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</si>
  <si>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</si>
  <si>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</si>
  <si>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</si>
  <si>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</si>
  <si>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</si>
  <si>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</si>
  <si>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</si>
  <si>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</si>
  <si>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</si>
  <si>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</si>
  <si>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</si>
  <si>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</si>
  <si>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</si>
  <si>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</si>
  <si>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</si>
  <si>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</si>
  <si>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</si>
  <si>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</si>
  <si>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</si>
  <si>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</si>
  <si>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</si>
  <si>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</si>
  <si>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</si>
  <si>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</si>
  <si>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</si>
  <si>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</si>
  <si>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</si>
  <si>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</si>
  <si>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</si>
  <si>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</si>
  <si>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</si>
  <si>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</si>
  <si>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</si>
  <si>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</si>
  <si>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</si>
  <si>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</si>
  <si>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</si>
  <si>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</si>
  <si>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</si>
  <si>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</si>
  <si>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</si>
  <si>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</si>
  <si>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</si>
  <si>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</si>
  <si>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</si>
  <si>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</si>
  <si>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</si>
  <si>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</si>
  <si>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</si>
  <si>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</si>
  <si>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</si>
  <si>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</si>
  <si>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</si>
  <si>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</si>
  <si>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</si>
  <si>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</si>
  <si>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</si>
  <si>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</si>
  <si>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</si>
  <si>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</si>
  <si>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</si>
  <si>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</si>
  <si>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</si>
  <si>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</si>
  <si>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</si>
  <si>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</si>
  <si>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</si>
  <si>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</si>
  <si>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</si>
  <si>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</si>
  <si>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</si>
  <si>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</si>
  <si>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</si>
  <si>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</si>
  <si>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</si>
  <si>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</si>
  <si>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</si>
  <si>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</si>
  <si>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</si>
  <si>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</si>
  <si>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</si>
  <si>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</si>
  <si>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</si>
  <si>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</si>
  <si>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</si>
  <si>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</si>
  <si>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</si>
  <si>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</si>
  <si>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</si>
  <si>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</si>
  <si>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</si>
  <si>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</si>
  <si>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</si>
  <si>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</si>
  <si>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</si>
  <si>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</si>
  <si>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</si>
  <si>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</si>
  <si>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</si>
  <si>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</si>
  <si>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</si>
  <si>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</si>
  <si>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</si>
  <si>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</si>
  <si>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</si>
  <si>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</si>
  <si>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</si>
  <si>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</si>
  <si>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</si>
  <si>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</si>
  <si>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</si>
  <si>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</si>
  <si>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</si>
  <si>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</si>
  <si>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</si>
  <si>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</si>
  <si>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</si>
  <si>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</si>
  <si>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</si>
  <si>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</si>
  <si>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</si>
  <si>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</si>
  <si>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</si>
  <si>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</si>
  <si>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</si>
  <si>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</si>
  <si>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</si>
  <si>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</si>
  <si>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</si>
  <si>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</si>
  <si>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</si>
  <si>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</si>
  <si>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</si>
  <si>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</si>
  <si>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</si>
  <si>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</si>
  <si>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</si>
  <si>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</si>
  <si>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</si>
  <si>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</si>
  <si>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</si>
  <si>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</si>
  <si>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</si>
  <si>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</si>
  <si>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</si>
  <si>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</si>
  <si>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</si>
  <si>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</si>
  <si>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</si>
  <si>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</si>
  <si>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</si>
  <si>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</si>
  <si>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</si>
  <si>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</si>
  <si>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</si>
  <si>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</si>
  <si>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</si>
  <si>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</si>
  <si>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</si>
  <si>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</si>
  <si>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</si>
  <si>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</si>
  <si>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</si>
  <si>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</si>
  <si>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</si>
  <si>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</si>
  <si>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</si>
  <si>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</si>
  <si>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</si>
  <si>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</si>
  <si>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</si>
  <si>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</si>
  <si>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</si>
  <si>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</si>
  <si>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</si>
  <si>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</si>
  <si>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</si>
  <si>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</si>
  <si>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</si>
  <si>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</si>
  <si>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</si>
  <si>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</si>
  <si>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</si>
  <si>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</si>
  <si>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</si>
  <si>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</si>
  <si>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</si>
  <si>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</si>
  <si>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</si>
  <si>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</si>
  <si>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</si>
  <si>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</si>
  <si>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</si>
  <si>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</si>
  <si>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</si>
  <si>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</si>
  <si>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</si>
  <si>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</si>
  <si>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</si>
  <si>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</si>
  <si>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</si>
  <si>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</si>
  <si>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</si>
  <si>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</si>
  <si>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</si>
  <si>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</si>
  <si>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</si>
  <si>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</si>
  <si>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</si>
  <si>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</si>
  <si>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</si>
  <si>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</si>
  <si>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</si>
  <si>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</si>
  <si>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</si>
  <si>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</si>
  <si>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</si>
  <si>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</si>
  <si>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</si>
  <si>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</si>
  <si>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</si>
  <si>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</si>
  <si>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</si>
  <si>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</si>
  <si>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</si>
  <si>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</si>
  <si>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</si>
  <si>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</si>
  <si>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</si>
  <si>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</si>
  <si>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</si>
  <si>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</si>
  <si>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</si>
  <si>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</si>
  <si>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</si>
  <si>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</si>
  <si>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</si>
  <si>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</si>
  <si>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</si>
  <si>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</si>
  <si>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</si>
  <si>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</si>
  <si>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</si>
  <si>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</si>
  <si>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</si>
  <si>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</si>
  <si>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</si>
  <si>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</si>
  <si>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</si>
  <si>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</si>
  <si>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</si>
  <si>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</si>
  <si>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</si>
  <si>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</si>
  <si>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</si>
  <si>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</si>
  <si>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</si>
  <si>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</si>
  <si>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</si>
  <si>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</si>
  <si>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</si>
  <si>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</si>
  <si>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</si>
  <si>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</si>
  <si>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</si>
  <si>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</si>
  <si>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</si>
  <si>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</si>
  <si>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</si>
  <si>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</si>
  <si>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</si>
  <si>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</si>
  <si>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</si>
  <si>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</si>
  <si>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</si>
  <si>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</si>
  <si>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</si>
  <si>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</si>
  <si>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</si>
  <si>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</si>
  <si>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</si>
  <si>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</si>
  <si>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</si>
  <si>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</si>
  <si>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</si>
  <si>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</si>
  <si>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</si>
  <si>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</si>
  <si>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</si>
  <si>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</si>
  <si>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</si>
  <si>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</si>
  <si>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</si>
  <si>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</si>
  <si>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</si>
  <si>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</si>
  <si>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</si>
  <si>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</si>
  <si>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</si>
  <si>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</si>
  <si>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</si>
  <si>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</si>
  <si>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</si>
  <si>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</si>
  <si>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</si>
  <si>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</si>
  <si>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</si>
  <si>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</si>
  <si>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</si>
  <si>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</si>
  <si>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</si>
  <si>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</si>
  <si>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</si>
  <si>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</si>
  <si>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</si>
  <si>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</si>
  <si>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</si>
  <si>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</si>
  <si>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</si>
  <si>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</si>
  <si>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</si>
  <si>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</si>
  <si>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</si>
  <si>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</si>
  <si>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</si>
  <si>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</si>
  <si>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</si>
  <si>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</si>
  <si>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</si>
  <si>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</si>
  <si>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</si>
  <si>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</si>
  <si>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</si>
  <si>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</si>
  <si>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</si>
  <si>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</si>
  <si>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</si>
  <si>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</si>
  <si>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</si>
  <si>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</si>
  <si>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</si>
  <si>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</si>
  <si>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</si>
  <si>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</si>
  <si>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</si>
  <si>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</si>
  <si>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</si>
  <si>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</si>
  <si>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</si>
  <si>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</si>
  <si>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</si>
  <si>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</si>
  <si>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</si>
  <si>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</si>
  <si>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</si>
  <si>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</si>
  <si>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</si>
  <si>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</si>
  <si>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</si>
  <si>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</si>
  <si>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</si>
  <si>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</si>
  <si>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</si>
  <si>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</si>
  <si>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</si>
  <si>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</si>
  <si>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</si>
  <si>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2026-06</t>
  </si>
  <si>
    <t>JAVNA VATROGASNA POSTROJBA OPATIJA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</si>
</sst>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1049871.2000000002</v>
      </c>
      <c r="D2" s="7">
        <f>'PR-RAS'!E6</f>
        <v>1137804.0099999998</v>
      </c>
      <c r="E2" s="7">
        <v>0</v>
      </c>
      <c r="F2" s="7">
        <v>0</v>
      </c>
      <c r="G2" s="8">
        <f t="shared" ref="G2:G274" si="0">(B2/1000)*(C2*1+D2*2)</f>
        <v>3325.4792199999997</v>
      </c>
      <c r="H2" s="8">
        <f t="shared" ref="H2:H274" si="1">ABS(C2-ROUND(C2,0))+ABS(D2-ROUND(D2,0))</f>
        <v>0.2099999999627471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473177.67</v>
      </c>
      <c r="D45" s="2">
        <f>'PR-RAS'!E49</f>
        <v>522878.85</v>
      </c>
      <c r="E45" s="2">
        <v>0</v>
      </c>
      <c r="F45" s="2">
        <v>0</v>
      </c>
      <c r="G45" s="3">
        <f t="shared" si="0"/>
        <v>66833.156279999996</v>
      </c>
      <c r="H45" s="3">
        <f t="shared" si="1"/>
        <v>0.48000000003958121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473177.67</v>
      </c>
      <c r="D54" s="2">
        <f>'PR-RAS'!E58</f>
        <v>0</v>
      </c>
      <c r="E54" s="2">
        <v>0</v>
      </c>
      <c r="F54" s="2">
        <v>0</v>
      </c>
      <c r="G54" s="3">
        <f t="shared" si="0"/>
        <v>25078.416509999999</v>
      </c>
      <c r="H54" s="3">
        <f t="shared" si="1"/>
        <v>0.33000000001629815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471657.98</v>
      </c>
      <c r="D55" s="2">
        <f>'PR-RAS'!E59</f>
        <v>0</v>
      </c>
      <c r="E55" s="2">
        <v>0</v>
      </c>
      <c r="F55" s="2">
        <v>0</v>
      </c>
      <c r="G55" s="3">
        <f t="shared" si="0"/>
        <v>25469.530919999997</v>
      </c>
      <c r="H55" s="3">
        <f t="shared" si="1"/>
        <v>2.0000000018626451E-2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1519.69</v>
      </c>
      <c r="D56" s="2">
        <f>'PR-RAS'!E60</f>
        <v>0</v>
      </c>
      <c r="E56" s="2">
        <v>0</v>
      </c>
      <c r="F56" s="2">
        <v>0</v>
      </c>
      <c r="G56" s="3">
        <f t="shared" si="0"/>
        <v>83.582949999999997</v>
      </c>
      <c r="H56" s="3">
        <f t="shared" si="1"/>
        <v>0.30999999999994543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522878.85</v>
      </c>
      <c r="E64" s="2">
        <v>0</v>
      </c>
      <c r="F64" s="2">
        <v>0</v>
      </c>
      <c r="G64" s="3">
        <f t="shared" si="0"/>
        <v>65882.735099999991</v>
      </c>
      <c r="H64" s="3">
        <f t="shared" si="1"/>
        <v>0.15000000002328306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519954.3</v>
      </c>
      <c r="E65" s="2">
        <v>0</v>
      </c>
      <c r="F65" s="2">
        <v>0</v>
      </c>
      <c r="G65" s="3">
        <f t="shared" si="0"/>
        <v>66554.150399999999</v>
      </c>
      <c r="H65" s="3">
        <f t="shared" si="1"/>
        <v>0.29999999998835847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2924.55</v>
      </c>
      <c r="E66" s="2">
        <v>0</v>
      </c>
      <c r="F66" s="2">
        <v>0</v>
      </c>
      <c r="G66" s="3">
        <f t="shared" si="0"/>
        <v>380.19150000000002</v>
      </c>
      <c r="H66" s="3">
        <f t="shared" si="1"/>
        <v>0.4499999999998181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13392.33</v>
      </c>
      <c r="D121" s="2">
        <f>'PR-RAS'!E125</f>
        <v>13653.02</v>
      </c>
      <c r="E121" s="2">
        <v>0</v>
      </c>
      <c r="F121" s="2">
        <v>0</v>
      </c>
      <c r="G121" s="3">
        <f t="shared" si="0"/>
        <v>4883.8044</v>
      </c>
      <c r="H121" s="3">
        <f t="shared" si="1"/>
        <v>0.3500000000003638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11992.33</v>
      </c>
      <c r="D122" s="2">
        <f>'PR-RAS'!E126</f>
        <v>13653.02</v>
      </c>
      <c r="E122" s="2">
        <v>0</v>
      </c>
      <c r="F122" s="2">
        <v>0</v>
      </c>
      <c r="G122" s="3">
        <f t="shared" si="0"/>
        <v>4755.1027700000004</v>
      </c>
      <c r="H122" s="3">
        <f t="shared" si="1"/>
        <v>0.3500000000003638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11992.33</v>
      </c>
      <c r="D124" s="2">
        <f>'PR-RAS'!E128</f>
        <v>13653.02</v>
      </c>
      <c r="E124" s="2">
        <v>0</v>
      </c>
      <c r="F124" s="2">
        <v>0</v>
      </c>
      <c r="G124" s="3">
        <f t="shared" si="0"/>
        <v>4833.6995100000004</v>
      </c>
      <c r="H124" s="3">
        <f t="shared" si="1"/>
        <v>0.3500000000003638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1400</v>
      </c>
      <c r="D125" s="2">
        <f>'PR-RAS'!E129</f>
        <v>0</v>
      </c>
      <c r="E125" s="2">
        <v>0</v>
      </c>
      <c r="F125" s="2">
        <v>0</v>
      </c>
      <c r="G125" s="3">
        <f t="shared" si="0"/>
        <v>173.6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1400</v>
      </c>
      <c r="D126" s="2">
        <f>'PR-RAS'!E130</f>
        <v>0</v>
      </c>
      <c r="E126" s="2">
        <v>0</v>
      </c>
      <c r="F126" s="2">
        <v>0</v>
      </c>
      <c r="G126" s="3">
        <f t="shared" si="0"/>
        <v>175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563301.20000000007</v>
      </c>
      <c r="D130" s="2">
        <f>'PR-RAS'!E134</f>
        <v>601272.1399999999</v>
      </c>
      <c r="E130" s="2">
        <v>0</v>
      </c>
      <c r="F130" s="2">
        <v>0</v>
      </c>
      <c r="G130" s="3">
        <f t="shared" si="0"/>
        <v>227794.06692000001</v>
      </c>
      <c r="H130" s="3">
        <f t="shared" si="1"/>
        <v>0.33999999996740371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563301.20000000007</v>
      </c>
      <c r="D131" s="2">
        <f>'PR-RAS'!E135</f>
        <v>601272.1399999999</v>
      </c>
      <c r="E131" s="2">
        <v>0</v>
      </c>
      <c r="F131" s="2">
        <v>0</v>
      </c>
      <c r="G131" s="3">
        <f t="shared" si="0"/>
        <v>229559.9124</v>
      </c>
      <c r="H131" s="3">
        <f t="shared" si="1"/>
        <v>0.33999999996740371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561269.52</v>
      </c>
      <c r="D132" s="2">
        <f>'PR-RAS'!E136</f>
        <v>597424.44999999995</v>
      </c>
      <c r="E132" s="2">
        <v>0</v>
      </c>
      <c r="F132" s="2">
        <v>0</v>
      </c>
      <c r="G132" s="3">
        <f t="shared" si="0"/>
        <v>230051.51302000001</v>
      </c>
      <c r="H132" s="3">
        <f t="shared" si="1"/>
        <v>0.92999999993480742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2031.68</v>
      </c>
      <c r="D133" s="2">
        <f>'PR-RAS'!E137</f>
        <v>3847.69</v>
      </c>
      <c r="E133" s="2">
        <v>0</v>
      </c>
      <c r="F133" s="2">
        <v>0</v>
      </c>
      <c r="G133" s="3">
        <f t="shared" si="0"/>
        <v>1283.97192</v>
      </c>
      <c r="H133" s="3">
        <f t="shared" si="1"/>
        <v>0.62999999999988177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1027181.2000000001</v>
      </c>
      <c r="D148" s="2">
        <f>'PR-RAS'!E152</f>
        <v>1050979.23</v>
      </c>
      <c r="E148" s="2">
        <v>0</v>
      </c>
      <c r="F148" s="2">
        <v>0</v>
      </c>
      <c r="G148" s="3">
        <f t="shared" si="0"/>
        <v>459983.53002000001</v>
      </c>
      <c r="H148" s="3">
        <f t="shared" si="1"/>
        <v>0.43000000005122274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951749.69000000006</v>
      </c>
      <c r="D149" s="2">
        <f>'PR-RAS'!E153</f>
        <v>947871.73</v>
      </c>
      <c r="E149" s="2">
        <v>0</v>
      </c>
      <c r="F149" s="2">
        <v>0</v>
      </c>
      <c r="G149" s="3">
        <f t="shared" si="0"/>
        <v>421428.98619999998</v>
      </c>
      <c r="H149" s="3">
        <f t="shared" si="1"/>
        <v>0.57999999995809048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671170.42</v>
      </c>
      <c r="D150" s="2">
        <f>'PR-RAS'!E154</f>
        <v>723612.22</v>
      </c>
      <c r="E150" s="2">
        <v>0</v>
      </c>
      <c r="F150" s="2">
        <v>0</v>
      </c>
      <c r="G150" s="3">
        <f t="shared" si="0"/>
        <v>315640.83413999999</v>
      </c>
      <c r="H150" s="3">
        <f t="shared" si="1"/>
        <v>0.64000000001396984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671170.42</v>
      </c>
      <c r="D151" s="2">
        <f>'PR-RAS'!E155</f>
        <v>723612.22</v>
      </c>
      <c r="E151" s="2">
        <v>0</v>
      </c>
      <c r="F151" s="2">
        <v>0</v>
      </c>
      <c r="G151" s="3">
        <f t="shared" si="0"/>
        <v>317759.22899999999</v>
      </c>
      <c r="H151" s="3">
        <f t="shared" si="1"/>
        <v>0.64000000001396984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132485.92000000001</v>
      </c>
      <c r="D155" s="2">
        <f>'PR-RAS'!E159</f>
        <v>64881.08</v>
      </c>
      <c r="E155" s="2">
        <v>0</v>
      </c>
      <c r="F155" s="2">
        <v>0</v>
      </c>
      <c r="G155" s="3">
        <f t="shared" si="0"/>
        <v>40386.204320000004</v>
      </c>
      <c r="H155" s="3">
        <f t="shared" si="1"/>
        <v>0.15999999998894054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148093.35</v>
      </c>
      <c r="D156" s="2">
        <f>'PR-RAS'!E160</f>
        <v>159378.43</v>
      </c>
      <c r="E156" s="2">
        <v>0</v>
      </c>
      <c r="F156" s="2">
        <v>0</v>
      </c>
      <c r="G156" s="3">
        <f t="shared" si="0"/>
        <v>72361.782549999989</v>
      </c>
      <c r="H156" s="3">
        <f t="shared" si="1"/>
        <v>0.77999999999883585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50980.89</v>
      </c>
      <c r="D157" s="2">
        <f>'PR-RAS'!E161</f>
        <v>54931.24</v>
      </c>
      <c r="E157" s="2">
        <v>0</v>
      </c>
      <c r="F157" s="2">
        <v>0</v>
      </c>
      <c r="G157" s="3">
        <f t="shared" si="0"/>
        <v>25091.565719999999</v>
      </c>
      <c r="H157" s="3">
        <f t="shared" si="1"/>
        <v>0.34999999999854481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97112.46</v>
      </c>
      <c r="D158" s="2">
        <f>'PR-RAS'!E162</f>
        <v>104447.19</v>
      </c>
      <c r="E158" s="2">
        <v>0</v>
      </c>
      <c r="F158" s="2">
        <v>0</v>
      </c>
      <c r="G158" s="3">
        <f t="shared" si="0"/>
        <v>48043.073880000004</v>
      </c>
      <c r="H158" s="3">
        <f t="shared" si="1"/>
        <v>0.65000000000873115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75431.509999999995</v>
      </c>
      <c r="D160" s="2">
        <f>'PR-RAS'!E164</f>
        <v>101007.5</v>
      </c>
      <c r="E160" s="2">
        <v>0</v>
      </c>
      <c r="F160" s="2">
        <v>0</v>
      </c>
      <c r="G160" s="3">
        <f t="shared" si="0"/>
        <v>44113.995090000004</v>
      </c>
      <c r="H160" s="3">
        <f t="shared" si="1"/>
        <v>0.99000000000523869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18839.96</v>
      </c>
      <c r="D161" s="2">
        <f>'PR-RAS'!E165</f>
        <v>18672.560000000001</v>
      </c>
      <c r="E161" s="2">
        <v>0</v>
      </c>
      <c r="F161" s="2">
        <v>0</v>
      </c>
      <c r="G161" s="3">
        <f t="shared" si="0"/>
        <v>8989.6128000000008</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1897.12</v>
      </c>
      <c r="D162" s="2">
        <f>'PR-RAS'!E166</f>
        <v>1886.36</v>
      </c>
      <c r="E162" s="2">
        <v>0</v>
      </c>
      <c r="F162" s="2">
        <v>0</v>
      </c>
      <c r="G162" s="3">
        <f t="shared" si="0"/>
        <v>912.84424000000001</v>
      </c>
      <c r="H162" s="3">
        <f t="shared" si="1"/>
        <v>0.47999999999979082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13227.42</v>
      </c>
      <c r="D163" s="2">
        <f>'PR-RAS'!E167</f>
        <v>13506.2</v>
      </c>
      <c r="E163" s="2">
        <v>0</v>
      </c>
      <c r="F163" s="2">
        <v>0</v>
      </c>
      <c r="G163" s="3">
        <f t="shared" si="0"/>
        <v>6518.8508400000001</v>
      </c>
      <c r="H163" s="3">
        <f t="shared" si="1"/>
        <v>0.62000000000080036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3715.42</v>
      </c>
      <c r="D164" s="2">
        <f>'PR-RAS'!E168</f>
        <v>3280</v>
      </c>
      <c r="E164" s="2">
        <v>0</v>
      </c>
      <c r="F164" s="2">
        <v>0</v>
      </c>
      <c r="G164" s="3">
        <f t="shared" si="0"/>
        <v>1674.89346</v>
      </c>
      <c r="H164" s="3">
        <f t="shared" si="1"/>
        <v>0.42000000000007276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25842.16</v>
      </c>
      <c r="D166" s="2">
        <f>'PR-RAS'!E170</f>
        <v>45614.61</v>
      </c>
      <c r="E166" s="2">
        <v>0</v>
      </c>
      <c r="F166" s="2">
        <v>0</v>
      </c>
      <c r="G166" s="3">
        <f t="shared" si="0"/>
        <v>19316.777700000002</v>
      </c>
      <c r="H166" s="3">
        <f t="shared" si="1"/>
        <v>0.5499999999992724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2146.9699999999998</v>
      </c>
      <c r="D167" s="2">
        <f>'PR-RAS'!E171</f>
        <v>4098.22</v>
      </c>
      <c r="E167" s="2">
        <v>0</v>
      </c>
      <c r="F167" s="2">
        <v>0</v>
      </c>
      <c r="G167" s="3">
        <f t="shared" si="0"/>
        <v>1717.0060600000002</v>
      </c>
      <c r="H167" s="3">
        <f t="shared" si="1"/>
        <v>0.25000000000045475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9944.6200000000008</v>
      </c>
      <c r="D169" s="2">
        <f>'PR-RAS'!E173</f>
        <v>13328.5</v>
      </c>
      <c r="E169" s="2">
        <v>0</v>
      </c>
      <c r="F169" s="2">
        <v>0</v>
      </c>
      <c r="G169" s="3">
        <f t="shared" si="0"/>
        <v>6149.0721600000006</v>
      </c>
      <c r="H169" s="3">
        <f t="shared" si="1"/>
        <v>0.87999999999919964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4378.1099999999997</v>
      </c>
      <c r="D170" s="2">
        <f>'PR-RAS'!E174</f>
        <v>2216.75</v>
      </c>
      <c r="E170" s="2">
        <v>0</v>
      </c>
      <c r="F170" s="2">
        <v>0</v>
      </c>
      <c r="G170" s="3">
        <f t="shared" si="0"/>
        <v>1489.1620900000003</v>
      </c>
      <c r="H170" s="3">
        <f t="shared" si="1"/>
        <v>0.35999999999967258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1261.5899999999999</v>
      </c>
      <c r="D171" s="2">
        <f>'PR-RAS'!E175</f>
        <v>2050.39</v>
      </c>
      <c r="E171" s="2">
        <v>0</v>
      </c>
      <c r="F171" s="2">
        <v>0</v>
      </c>
      <c r="G171" s="3">
        <f t="shared" si="0"/>
        <v>911.60290000000009</v>
      </c>
      <c r="H171" s="3">
        <f t="shared" si="1"/>
        <v>0.79999999999995453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8110.87</v>
      </c>
      <c r="D173" s="2">
        <f>'PR-RAS'!E177</f>
        <v>23920.75</v>
      </c>
      <c r="E173" s="2">
        <v>0</v>
      </c>
      <c r="F173" s="2">
        <v>0</v>
      </c>
      <c r="G173" s="3">
        <f t="shared" si="0"/>
        <v>9623.8076399999991</v>
      </c>
      <c r="H173" s="3">
        <f t="shared" si="1"/>
        <v>0.38000000000010914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23658.5</v>
      </c>
      <c r="D174" s="2">
        <f>'PR-RAS'!E178</f>
        <v>28379.200000000001</v>
      </c>
      <c r="E174" s="2">
        <v>0</v>
      </c>
      <c r="F174" s="2">
        <v>0</v>
      </c>
      <c r="G174" s="3">
        <f t="shared" si="0"/>
        <v>13912.123699999998</v>
      </c>
      <c r="H174" s="3">
        <f t="shared" si="1"/>
        <v>0.7000000000007276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3395.16</v>
      </c>
      <c r="D175" s="2">
        <f>'PR-RAS'!E179</f>
        <v>2917.97</v>
      </c>
      <c r="E175" s="2">
        <v>0</v>
      </c>
      <c r="F175" s="2">
        <v>0</v>
      </c>
      <c r="G175" s="3">
        <f t="shared" si="0"/>
        <v>1606.2113999999997</v>
      </c>
      <c r="H175" s="3">
        <f t="shared" si="1"/>
        <v>0.19000000000005457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11076.83</v>
      </c>
      <c r="D176" s="2">
        <f>'PR-RAS'!E180</f>
        <v>12274.96</v>
      </c>
      <c r="E176" s="2">
        <v>0</v>
      </c>
      <c r="F176" s="2">
        <v>0</v>
      </c>
      <c r="G176" s="3">
        <f t="shared" si="0"/>
        <v>6234.6812499999996</v>
      </c>
      <c r="H176" s="3">
        <f t="shared" si="1"/>
        <v>0.21000000000094587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248.85</v>
      </c>
      <c r="E177" s="2">
        <v>0</v>
      </c>
      <c r="F177" s="2">
        <v>0</v>
      </c>
      <c r="G177" s="3">
        <f t="shared" si="0"/>
        <v>87.595199999999991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1447.87</v>
      </c>
      <c r="D178" s="2">
        <f>'PR-RAS'!E182</f>
        <v>1792.45</v>
      </c>
      <c r="E178" s="2">
        <v>0</v>
      </c>
      <c r="F178" s="2">
        <v>0</v>
      </c>
      <c r="G178" s="3">
        <f t="shared" si="0"/>
        <v>890.80029000000002</v>
      </c>
      <c r="H178" s="3">
        <f t="shared" si="1"/>
        <v>0.58000000000015461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2790</v>
      </c>
      <c r="D179" s="2">
        <f>'PR-RAS'!E183</f>
        <v>3887.5</v>
      </c>
      <c r="E179" s="2">
        <v>0</v>
      </c>
      <c r="F179" s="2">
        <v>0</v>
      </c>
      <c r="G179" s="3">
        <f t="shared" si="0"/>
        <v>1880.57</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46</v>
      </c>
      <c r="D180" s="2">
        <f>'PR-RAS'!E184</f>
        <v>41.82</v>
      </c>
      <c r="E180" s="2">
        <v>0</v>
      </c>
      <c r="F180" s="2">
        <v>0</v>
      </c>
      <c r="G180" s="3">
        <f t="shared" si="0"/>
        <v>23.205559999999995</v>
      </c>
      <c r="H180" s="3">
        <f t="shared" si="1"/>
        <v>0.17999999999999972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3785.34</v>
      </c>
      <c r="D181" s="2">
        <f>'PR-RAS'!E185</f>
        <v>6154.45</v>
      </c>
      <c r="E181" s="2">
        <v>0</v>
      </c>
      <c r="F181" s="2">
        <v>0</v>
      </c>
      <c r="G181" s="3">
        <f t="shared" si="0"/>
        <v>2896.9631999999997</v>
      </c>
      <c r="H181" s="3">
        <f t="shared" si="1"/>
        <v>0.78999999999996362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1117.3</v>
      </c>
      <c r="D183" s="2">
        <f>'PR-RAS'!E187</f>
        <v>1061.2</v>
      </c>
      <c r="E183" s="2">
        <v>0</v>
      </c>
      <c r="F183" s="2">
        <v>0</v>
      </c>
      <c r="G183" s="3">
        <f t="shared" si="0"/>
        <v>589.6253999999999</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7090.89</v>
      </c>
      <c r="D190" s="2">
        <f>'PR-RAS'!E194</f>
        <v>8341.1299999999992</v>
      </c>
      <c r="E190" s="2">
        <v>0</v>
      </c>
      <c r="F190" s="2">
        <v>0</v>
      </c>
      <c r="G190" s="3">
        <f t="shared" si="0"/>
        <v>4493.1253499999993</v>
      </c>
      <c r="H190" s="3">
        <f t="shared" si="1"/>
        <v>0.23999999999887223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5929.35</v>
      </c>
      <c r="D192" s="2">
        <f>'PR-RAS'!E196</f>
        <v>7692.45</v>
      </c>
      <c r="E192" s="2">
        <v>0</v>
      </c>
      <c r="F192" s="2">
        <v>0</v>
      </c>
      <c r="G192" s="3">
        <f t="shared" si="0"/>
        <v>4071.0217499999999</v>
      </c>
      <c r="H192" s="3">
        <f t="shared" si="1"/>
        <v>0.8000000000001819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592.45000000000005</v>
      </c>
      <c r="D193" s="2">
        <f>'PR-RAS'!E197</f>
        <v>131.25</v>
      </c>
      <c r="E193" s="2">
        <v>0</v>
      </c>
      <c r="F193" s="2">
        <v>0</v>
      </c>
      <c r="G193" s="3">
        <f t="shared" si="0"/>
        <v>164.15040000000002</v>
      </c>
      <c r="H193" s="3">
        <f t="shared" si="1"/>
        <v>0.70000000000004547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191.16</v>
      </c>
      <c r="D195" s="2">
        <f>'PR-RAS'!E199</f>
        <v>191.16</v>
      </c>
      <c r="E195" s="2">
        <v>0</v>
      </c>
      <c r="F195" s="2">
        <v>0</v>
      </c>
      <c r="G195" s="3">
        <f t="shared" si="0"/>
        <v>111.25512000000001</v>
      </c>
      <c r="H195" s="3">
        <f t="shared" si="1"/>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377.93</v>
      </c>
      <c r="D197" s="2">
        <f>'PR-RAS'!E201</f>
        <v>326.27</v>
      </c>
      <c r="E197" s="2">
        <v>0</v>
      </c>
      <c r="F197" s="2">
        <v>0</v>
      </c>
      <c r="G197" s="3">
        <f t="shared" si="0"/>
        <v>201.97212000000002</v>
      </c>
      <c r="H197" s="3">
        <f t="shared" si="1"/>
        <v>0.33999999999997499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2100</v>
      </c>
      <c r="E258" s="2">
        <v>0</v>
      </c>
      <c r="F258" s="2">
        <v>0</v>
      </c>
      <c r="G258" s="3">
        <f t="shared" si="0"/>
        <v>1079.4000000000001</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2100</v>
      </c>
      <c r="E265" s="2">
        <v>0</v>
      </c>
      <c r="F265" s="2">
        <v>0</v>
      </c>
      <c r="G265" s="3">
        <f t="shared" si="0"/>
        <v>1108.8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2100</v>
      </c>
      <c r="E266" s="2">
        <v>0</v>
      </c>
      <c r="F266" s="2">
        <v>0</v>
      </c>
      <c r="G266" s="3">
        <f t="shared" si="0"/>
        <v>1113</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1027181.2000000001</v>
      </c>
      <c r="D295" s="2">
        <f>'PR-RAS'!E299</f>
        <v>1050979.23</v>
      </c>
      <c r="E295" s="2">
        <v>0</v>
      </c>
      <c r="F295" s="2">
        <v>0</v>
      </c>
      <c r="G295" s="3">
        <f t="shared" si="12"/>
        <v>919967.06004000001</v>
      </c>
      <c r="H295" s="3">
        <f t="shared" si="13"/>
        <v>0.43000000005122274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22690.000000000116</v>
      </c>
      <c r="D296" s="2">
        <f>'PR-RAS'!E300</f>
        <v>86824.779999999795</v>
      </c>
      <c r="E296" s="2">
        <v>0</v>
      </c>
      <c r="F296" s="2">
        <v>0</v>
      </c>
      <c r="G296" s="3">
        <f t="shared" si="12"/>
        <v>57920.170199999913</v>
      </c>
      <c r="H296" s="3">
        <f t="shared" si="13"/>
        <v>0.22000000032130629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76765.62</v>
      </c>
      <c r="D299" s="2">
        <f>'PR-RAS'!E303</f>
        <v>77612.77</v>
      </c>
      <c r="E299" s="2">
        <v>0</v>
      </c>
      <c r="F299" s="2">
        <v>0</v>
      </c>
      <c r="G299" s="3">
        <f t="shared" si="12"/>
        <v>69133.365680000003</v>
      </c>
      <c r="H299" s="3">
        <f t="shared" si="13"/>
        <v>0.61000000000058208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14186.53</v>
      </c>
      <c r="D300" s="2">
        <f>'PR-RAS'!E304</f>
        <v>16.5</v>
      </c>
      <c r="E300" s="2">
        <v>0</v>
      </c>
      <c r="F300" s="2">
        <v>0</v>
      </c>
      <c r="G300" s="3">
        <f t="shared" si="12"/>
        <v>4251.6394700000001</v>
      </c>
      <c r="H300" s="3">
        <f t="shared" si="13"/>
        <v>0.96999999999934516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610.52</v>
      </c>
      <c r="D301" s="2">
        <f>'PR-RAS'!E305</f>
        <v>1539.66</v>
      </c>
      <c r="E301" s="2">
        <v>0</v>
      </c>
      <c r="F301" s="2">
        <v>0</v>
      </c>
      <c r="G301" s="3">
        <f t="shared" si="12"/>
        <v>1106.952</v>
      </c>
      <c r="H301" s="3">
        <f t="shared" si="13"/>
        <v>0.81999999999993634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13426.849999999999</v>
      </c>
      <c r="D355" s="2">
        <f>'PR-RAS'!E360</f>
        <v>6940.82</v>
      </c>
      <c r="E355" s="2">
        <v>0</v>
      </c>
      <c r="F355" s="2">
        <v>0</v>
      </c>
      <c r="G355" s="3">
        <f t="shared" si="12"/>
        <v>9667.2054599999992</v>
      </c>
      <c r="H355" s="3">
        <f t="shared" si="13"/>
        <v>0.33000000000174623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13426.849999999999</v>
      </c>
      <c r="D368" s="2">
        <f>'PR-RAS'!E373</f>
        <v>6940.82</v>
      </c>
      <c r="E368" s="2">
        <v>0</v>
      </c>
      <c r="F368" s="2">
        <v>0</v>
      </c>
      <c r="G368" s="3">
        <f t="shared" si="12"/>
        <v>10022.215829999999</v>
      </c>
      <c r="H368" s="3">
        <f t="shared" si="13"/>
        <v>0.33000000000174623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12951.849999999999</v>
      </c>
      <c r="D374" s="2">
        <f>'PR-RAS'!E379</f>
        <v>4752.82</v>
      </c>
      <c r="E374" s="2">
        <v>0</v>
      </c>
      <c r="F374" s="2">
        <v>0</v>
      </c>
      <c r="G374" s="3">
        <f t="shared" si="12"/>
        <v>8376.6437699999988</v>
      </c>
      <c r="H374" s="3">
        <f t="shared" si="13"/>
        <v>0.33000000000174623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952.46</v>
      </c>
      <c r="D375" s="2">
        <f>'PR-RAS'!E380</f>
        <v>452.95</v>
      </c>
      <c r="E375" s="2">
        <v>0</v>
      </c>
      <c r="F375" s="2">
        <v>0</v>
      </c>
      <c r="G375" s="3">
        <f t="shared" si="12"/>
        <v>695.02664000000004</v>
      </c>
      <c r="H375" s="3">
        <f t="shared" si="13"/>
        <v>0.51000000000004775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4022.5</v>
      </c>
      <c r="E376" s="2">
        <v>0</v>
      </c>
      <c r="F376" s="2">
        <v>0</v>
      </c>
      <c r="G376" s="3">
        <f t="shared" si="12"/>
        <v>3016.875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11999.39</v>
      </c>
      <c r="D377" s="2">
        <f>'PR-RAS'!E382</f>
        <v>277.37</v>
      </c>
      <c r="E377" s="2">
        <v>0</v>
      </c>
      <c r="F377" s="2">
        <v>0</v>
      </c>
      <c r="G377" s="3">
        <f t="shared" si="12"/>
        <v>4720.3528799999995</v>
      </c>
      <c r="H377" s="3">
        <f t="shared" si="13"/>
        <v>0.75999999999942247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475</v>
      </c>
      <c r="D396" s="2">
        <f>'PR-RAS'!E401</f>
        <v>2188</v>
      </c>
      <c r="E396" s="2">
        <v>0</v>
      </c>
      <c r="F396" s="2">
        <v>0</v>
      </c>
      <c r="G396" s="3">
        <f t="shared" si="12"/>
        <v>1916.145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475</v>
      </c>
      <c r="D399" s="2">
        <f>'PR-RAS'!E404</f>
        <v>2188</v>
      </c>
      <c r="E399" s="2">
        <v>0</v>
      </c>
      <c r="F399" s="2">
        <v>0</v>
      </c>
      <c r="G399" s="3">
        <f t="shared" si="12"/>
        <v>1930.6980000000001</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13426.849999999999</v>
      </c>
      <c r="D413" s="2">
        <f>'PR-RAS'!E418</f>
        <v>6940.82</v>
      </c>
      <c r="E413" s="2">
        <v>0</v>
      </c>
      <c r="F413" s="2">
        <v>0</v>
      </c>
      <c r="G413" s="3">
        <f t="shared" si="12"/>
        <v>11251.097879999999</v>
      </c>
      <c r="H413" s="3">
        <f t="shared" si="13"/>
        <v>0.33000000000174623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1049871.2000000002</v>
      </c>
      <c r="D417" s="2">
        <f>'PR-RAS'!E422</f>
        <v>1137804.0099999998</v>
      </c>
      <c r="E417" s="2">
        <v>0</v>
      </c>
      <c r="F417" s="2">
        <v>0</v>
      </c>
      <c r="G417" s="3">
        <f t="shared" si="12"/>
        <v>1383399.3555199997</v>
      </c>
      <c r="H417" s="3">
        <f t="shared" si="13"/>
        <v>0.2099999999627471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1040608.05</v>
      </c>
      <c r="D418" s="2">
        <f>'PR-RAS'!E423</f>
        <v>1057920.05</v>
      </c>
      <c r="E418" s="2">
        <v>0</v>
      </c>
      <c r="F418" s="2">
        <v>0</v>
      </c>
      <c r="G418" s="3">
        <f t="shared" si="12"/>
        <v>1316238.87855</v>
      </c>
      <c r="H418" s="3">
        <f t="shared" si="13"/>
        <v>0.10000000009313226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9263.1500000001397</v>
      </c>
      <c r="D419" s="2">
        <f>'PR-RAS'!E424</f>
        <v>79883.95999999973</v>
      </c>
      <c r="E419" s="2">
        <v>0</v>
      </c>
      <c r="F419" s="2">
        <v>0</v>
      </c>
      <c r="G419" s="3">
        <f t="shared" si="12"/>
        <v>70654.987259999834</v>
      </c>
      <c r="H419" s="3">
        <f t="shared" si="13"/>
        <v>0.19000000040978193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76765.62</v>
      </c>
      <c r="D422" s="2">
        <f>'PR-RAS'!E427</f>
        <v>77612.77</v>
      </c>
      <c r="E422" s="2">
        <v>0</v>
      </c>
      <c r="F422" s="2">
        <v>0</v>
      </c>
      <c r="G422" s="3">
        <f t="shared" si="12"/>
        <v>97668.278359999997</v>
      </c>
      <c r="H422" s="3">
        <f t="shared" si="13"/>
        <v>0.61000000000058208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14186.53</v>
      </c>
      <c r="D423" s="2">
        <f>'PR-RAS'!E428</f>
        <v>16.5</v>
      </c>
      <c r="E423" s="2">
        <v>0</v>
      </c>
      <c r="F423" s="2">
        <v>0</v>
      </c>
      <c r="G423" s="3">
        <f t="shared" si="12"/>
        <v>6000.6416600000002</v>
      </c>
      <c r="H423" s="3">
        <f t="shared" si="13"/>
        <v>0.96999999999934516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1049871.2000000002</v>
      </c>
      <c r="D637" s="2">
        <f>'PR-RAS'!E643</f>
        <v>1137804.0099999998</v>
      </c>
      <c r="E637" s="2">
        <v>0</v>
      </c>
      <c r="F637" s="2">
        <v>0</v>
      </c>
      <c r="G637" s="3">
        <f t="shared" si="14"/>
        <v>2115004.7839199998</v>
      </c>
      <c r="H637" s="3">
        <f t="shared" si="15"/>
        <v>0.2099999999627471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1040608.05</v>
      </c>
      <c r="D638" s="2">
        <f>'PR-RAS'!E644</f>
        <v>1057920.05</v>
      </c>
      <c r="E638" s="2">
        <v>0</v>
      </c>
      <c r="F638" s="2">
        <v>0</v>
      </c>
      <c r="G638" s="3">
        <f t="shared" si="14"/>
        <v>2010657.4715500004</v>
      </c>
      <c r="H638" s="3">
        <f t="shared" si="15"/>
        <v>0.10000000009313226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9263.1500000001397</v>
      </c>
      <c r="D639" s="2">
        <f>'PR-RAS'!E645</f>
        <v>79883.95999999973</v>
      </c>
      <c r="E639" s="2">
        <v>0</v>
      </c>
      <c r="F639" s="2">
        <v>0</v>
      </c>
      <c r="G639" s="3">
        <f t="shared" si="14"/>
        <v>107841.82265999974</v>
      </c>
      <c r="H639" s="3">
        <f t="shared" si="15"/>
        <v>0.19000000040978193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76765.62</v>
      </c>
      <c r="D642" s="2">
        <f>'PR-RAS'!E648</f>
        <v>77612.77</v>
      </c>
      <c r="E642" s="2">
        <v>0</v>
      </c>
      <c r="F642" s="2">
        <v>0</v>
      </c>
      <c r="G642" s="3">
        <f t="shared" si="14"/>
        <v>148706.33356</v>
      </c>
      <c r="H642" s="3">
        <f t="shared" si="15"/>
        <v>0.61000000000058208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2271.1899999997258</v>
      </c>
      <c r="E643" s="2">
        <v>0</v>
      </c>
      <c r="F643" s="2">
        <v>0</v>
      </c>
      <c r="G643" s="3">
        <f t="shared" si="14"/>
        <v>2916.2079599996482</v>
      </c>
      <c r="H643" s="3">
        <f t="shared" si="15"/>
        <v>0.18999999972584192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67502.469999999856</v>
      </c>
      <c r="D644" s="2">
        <f>'PR-RAS'!E650</f>
        <v>0</v>
      </c>
      <c r="E644" s="2">
        <v>0</v>
      </c>
      <c r="F644" s="2">
        <v>0</v>
      </c>
      <c r="G644" s="3">
        <f t="shared" si="14"/>
        <v>43404.088209999907</v>
      </c>
      <c r="H644" s="3">
        <f t="shared" si="15"/>
        <v>0.469999999855645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42</v>
      </c>
      <c r="D651" s="2">
        <f>'PR-RAS'!E658</f>
        <v>42</v>
      </c>
      <c r="E651" s="2">
        <v>0</v>
      </c>
      <c r="F651" s="2">
        <v>0</v>
      </c>
      <c r="G651" s="3">
        <f t="shared" si="14"/>
        <v>81.900000000000006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40</v>
      </c>
      <c r="E653" s="2">
        <v>0</v>
      </c>
      <c r="F653" s="2">
        <v>0</v>
      </c>
      <c r="G653" s="3">
        <f t="shared" si="14"/>
        <v>77.588000000000008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471657.98</v>
      </c>
      <c r="D665" s="2">
        <f>'PR-RAS'!E672</f>
        <v>0</v>
      </c>
      <c r="E665" s="2">
        <v>0</v>
      </c>
      <c r="F665" s="2">
        <v>0</v>
      </c>
      <c r="G665" s="3">
        <f t="shared" si="14"/>
        <v>313180.89872</v>
      </c>
      <c r="H665" s="3">
        <f t="shared" si="15"/>
        <v>2.0000000018626451E-2</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1519.69</v>
      </c>
      <c r="D669" s="2">
        <f>'PR-RAS'!E676</f>
        <v>0</v>
      </c>
      <c r="E669" s="2">
        <v>0</v>
      </c>
      <c r="F669" s="2">
        <v>0</v>
      </c>
      <c r="G669" s="3">
        <f t="shared" si="14"/>
        <v>1015.1529200000001</v>
      </c>
      <c r="H669" s="3">
        <f t="shared" si="15"/>
        <v>0.30999999999994543</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519954.3</v>
      </c>
      <c r="E677" s="2">
        <v>0</v>
      </c>
      <c r="F677" s="2">
        <v>0</v>
      </c>
      <c r="G677" s="3">
        <f t="shared" si="14"/>
        <v>702978.21360000002</v>
      </c>
      <c r="H677" s="3">
        <f t="shared" si="15"/>
        <v>0.29999999998835847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2924.55</v>
      </c>
      <c r="E679" s="2">
        <v>0</v>
      </c>
      <c r="F679" s="2">
        <v>0</v>
      </c>
      <c r="G679" s="3">
        <f t="shared" si="14"/>
        <v>3965.6898000000006</v>
      </c>
      <c r="H679" s="3">
        <f t="shared" si="15"/>
        <v>0.4499999999998181</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72663.42</v>
      </c>
      <c r="D725" s="2">
        <f>'PR-RAS'!E732</f>
        <v>0</v>
      </c>
      <c r="E725" s="2">
        <v>0</v>
      </c>
      <c r="F725" s="2">
        <v>0</v>
      </c>
      <c r="G725" s="3">
        <f t="shared" si="14"/>
        <v>52608.316079999997</v>
      </c>
      <c r="H725" s="3">
        <f t="shared" si="15"/>
        <v>0.41999999999825377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1327.24</v>
      </c>
      <c r="D726" s="2">
        <f>'PR-RAS'!E733</f>
        <v>2874.77</v>
      </c>
      <c r="E726" s="2">
        <v>0</v>
      </c>
      <c r="F726" s="2">
        <v>0</v>
      </c>
      <c r="G726" s="3">
        <f t="shared" si="14"/>
        <v>5130.6655000000001</v>
      </c>
      <c r="H726" s="3">
        <f t="shared" si="15"/>
        <v>0.47000000000002728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13227.42</v>
      </c>
      <c r="D727" s="2">
        <f>'PR-RAS'!E734</f>
        <v>13506.2</v>
      </c>
      <c r="E727" s="2">
        <v>0</v>
      </c>
      <c r="F727" s="2">
        <v>0</v>
      </c>
      <c r="G727" s="3">
        <f t="shared" si="14"/>
        <v>29214.10932</v>
      </c>
      <c r="H727" s="3">
        <f t="shared" si="15"/>
        <v>0.62000000000080036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v>
      </c>
      <c r="D729" s="2">
        <f>'PR-RAS'!E736</f>
        <v>41.82</v>
      </c>
      <c r="E729" s="2">
        <v>0</v>
      </c>
      <c r="F729" s="2">
        <v>0</v>
      </c>
      <c r="G729" s="3">
        <f t="shared" si="14"/>
        <v>94.377919999999989</v>
      </c>
      <c r="H729" s="3">
        <f t="shared" si="15"/>
        <v>0.17999999999999972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2163.17</v>
      </c>
      <c r="D735" s="2">
        <f>'PR-RAS'!E742</f>
        <v>3371.43</v>
      </c>
      <c r="E735" s="2">
        <v>0</v>
      </c>
      <c r="F735" s="2">
        <v>0</v>
      </c>
      <c r="G735" s="3">
        <f t="shared" si="14"/>
        <v>6537.0260199999993</v>
      </c>
      <c r="H735" s="3">
        <f t="shared" si="15"/>
        <v>0.59999999999990905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2100</v>
      </c>
      <c r="E839" s="2">
        <v>0</v>
      </c>
      <c r="F839" s="2">
        <v>0</v>
      </c>
      <c r="G839" s="3">
        <f t="shared" si="34"/>
        <v>3519.6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180537.66</v>
      </c>
      <c r="D1581" s="7"/>
      <c r="E1581" s="7">
        <v>0</v>
      </c>
      <c r="F1581" s="7">
        <v>0</v>
      </c>
      <c r="G1581" s="8">
        <f t="shared" ref="G1581:G1685" si="70">B1581/1000*C1581</f>
        <v>180.53766000000002</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1063470.8899999999</v>
      </c>
      <c r="D1582" s="2">
        <v>0</v>
      </c>
      <c r="E1582" s="2">
        <v>0</v>
      </c>
      <c r="F1582" s="2">
        <v>0</v>
      </c>
      <c r="G1582" s="3">
        <f t="shared" si="70"/>
        <v>2126.9417799999997</v>
      </c>
      <c r="H1582" s="3">
        <f t="shared" si="71"/>
        <v>0.11000000010244548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2660.4</v>
      </c>
      <c r="D1583" s="2">
        <v>0</v>
      </c>
      <c r="E1583" s="2">
        <v>0</v>
      </c>
      <c r="F1583" s="2">
        <v>0</v>
      </c>
      <c r="G1583" s="3">
        <f t="shared" si="70"/>
        <v>7.9812000000000003</v>
      </c>
      <c r="H1583" s="3">
        <f t="shared" si="71"/>
        <v>0.40000000000009095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1053869.67</v>
      </c>
      <c r="D1584" s="2">
        <v>0</v>
      </c>
      <c r="E1584" s="2">
        <v>0</v>
      </c>
      <c r="F1584" s="2">
        <v>0</v>
      </c>
      <c r="G1584" s="3">
        <f t="shared" si="70"/>
        <v>4215.4786800000002</v>
      </c>
      <c r="H1584" s="3">
        <f t="shared" si="71"/>
        <v>0.33000000007450581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950929.84</v>
      </c>
      <c r="D1585" s="2">
        <v>0</v>
      </c>
      <c r="E1585" s="2">
        <v>0</v>
      </c>
      <c r="F1585" s="2">
        <v>0</v>
      </c>
      <c r="G1585" s="3">
        <f t="shared" si="70"/>
        <v>4754.6491999999998</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100839.83</v>
      </c>
      <c r="D1586" s="2">
        <v>0</v>
      </c>
      <c r="E1586" s="2">
        <v>0</v>
      </c>
      <c r="F1586" s="2">
        <v>0</v>
      </c>
      <c r="G1586" s="3">
        <f t="shared" si="70"/>
        <v>605.03898000000004</v>
      </c>
      <c r="H1586" s="3">
        <f t="shared" si="71"/>
        <v>0.16999999999825377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2100</v>
      </c>
      <c r="D1590" s="2">
        <v>0</v>
      </c>
      <c r="E1590" s="2">
        <v>0</v>
      </c>
      <c r="F1590" s="2">
        <v>0</v>
      </c>
      <c r="G1590" s="3">
        <f t="shared" si="70"/>
        <v>21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6940.82</v>
      </c>
      <c r="D1593" s="2">
        <v>0</v>
      </c>
      <c r="E1593" s="2">
        <v>0</v>
      </c>
      <c r="F1593" s="2">
        <v>0</v>
      </c>
      <c r="G1593" s="3">
        <f t="shared" si="70"/>
        <v>90.230659999999986</v>
      </c>
      <c r="H1593" s="3">
        <f t="shared" si="71"/>
        <v>0.18000000000029104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1083872.4200000002</v>
      </c>
      <c r="D1601" s="2">
        <v>0</v>
      </c>
      <c r="E1601" s="2">
        <v>0</v>
      </c>
      <c r="F1601" s="2">
        <v>0</v>
      </c>
      <c r="G1601" s="3">
        <f t="shared" si="70"/>
        <v>22761.320820000004</v>
      </c>
      <c r="H1601" s="3">
        <f t="shared" si="71"/>
        <v>0.42000000015832484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44464.72</v>
      </c>
      <c r="D1602" s="2">
        <v>0</v>
      </c>
      <c r="E1602" s="2">
        <v>0</v>
      </c>
      <c r="F1602" s="2">
        <v>0</v>
      </c>
      <c r="G1602" s="3">
        <f t="shared" si="70"/>
        <v>978.22384</v>
      </c>
      <c r="H1602" s="3">
        <f t="shared" si="71"/>
        <v>0.27999999999883585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1032466.88</v>
      </c>
      <c r="D1603" s="2">
        <v>0</v>
      </c>
      <c r="E1603" s="2">
        <v>0</v>
      </c>
      <c r="F1603" s="2">
        <v>0</v>
      </c>
      <c r="G1603" s="3">
        <f t="shared" si="70"/>
        <v>23746.738239999999</v>
      </c>
      <c r="H1603" s="3">
        <f t="shared" si="71"/>
        <v>0.11999999999534339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929667.4</v>
      </c>
      <c r="D1604" s="2">
        <v>0</v>
      </c>
      <c r="E1604" s="2">
        <v>0</v>
      </c>
      <c r="F1604" s="2">
        <v>0</v>
      </c>
      <c r="G1604" s="3">
        <f t="shared" si="70"/>
        <v>22312.017599999999</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100699.48</v>
      </c>
      <c r="D1605" s="2">
        <v>0</v>
      </c>
      <c r="E1605" s="2">
        <v>0</v>
      </c>
      <c r="F1605" s="2">
        <v>0</v>
      </c>
      <c r="G1605" s="3">
        <f t="shared" si="70"/>
        <v>2517.4870000000001</v>
      </c>
      <c r="H1605" s="3">
        <f t="shared" si="71"/>
        <v>0.47999999999592546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2100</v>
      </c>
      <c r="D1609" s="2">
        <v>0</v>
      </c>
      <c r="E1609" s="2">
        <v>0</v>
      </c>
      <c r="F1609" s="2">
        <v>0</v>
      </c>
      <c r="G1609" s="3">
        <f t="shared" si="70"/>
        <v>60.900000000000006</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6940.82</v>
      </c>
      <c r="D1612" s="2">
        <v>0</v>
      </c>
      <c r="E1612" s="2">
        <v>0</v>
      </c>
      <c r="F1612" s="2">
        <v>0</v>
      </c>
      <c r="G1612" s="3">
        <f t="shared" si="70"/>
        <v>222.10623999999999</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160136.12999999966</v>
      </c>
      <c r="D1620" s="2">
        <v>0</v>
      </c>
      <c r="E1620" s="2">
        <v>0</v>
      </c>
      <c r="F1620" s="2">
        <v>0</v>
      </c>
      <c r="G1620" s="3">
        <f t="shared" si="70"/>
        <v>6405.4451999999865</v>
      </c>
      <c r="H1620" s="3">
        <f t="shared" si="71"/>
        <v>0.12999999965541065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160136.12999999998</v>
      </c>
      <c r="D1680" s="2">
        <v>0</v>
      </c>
      <c r="E1680" s="2">
        <v>0</v>
      </c>
      <c r="F1680" s="2">
        <v>0</v>
      </c>
      <c r="G1680" s="3">
        <f t="shared" si="70"/>
        <v>16013.612999999998</v>
      </c>
      <c r="H1680" s="3">
        <f t="shared" si="71"/>
        <v>0.12999999997555278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158041.32999999999</v>
      </c>
      <c r="D1682" s="2">
        <v>0</v>
      </c>
      <c r="E1682" s="2">
        <v>0</v>
      </c>
      <c r="F1682" s="2">
        <v>0</v>
      </c>
      <c r="G1682" s="3">
        <f t="shared" si="70"/>
        <v>16120.215659999998</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2094.8000000000002</v>
      </c>
      <c r="D1685" s="14">
        <v>0</v>
      </c>
      <c r="E1685" s="14">
        <v>0</v>
      </c>
      <c r="F1685" s="14">
        <v>0</v>
      </c>
      <c r="G1685" s="15">
        <f t="shared" si="70"/>
        <v>219.95400000000001</v>
      </c>
      <c r="H1685" s="15">
        <f t="shared" si="71"/>
        <v>0.1999999999998181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2014</v>
      </c>
      <c r="B1" s="411"/>
      <c r="C1" s="411"/>
    </row>
    <row r="2" spans="1:16" ht="33" customHeight="1" x14ac:dyDescent="0.2">
      <c r="A2" s="412" t="s">
        <v>2015</v>
      </c>
      <c r="B2" s="413"/>
      <c r="C2" s="403"/>
      <c r="D2" s="5"/>
      <c r="E2" s="5"/>
      <c r="F2" s="5"/>
      <c r="G2" s="5"/>
      <c r="H2" s="5"/>
      <c r="I2" s="5"/>
      <c r="J2" s="5"/>
      <c r="K2" s="5"/>
      <c r="L2" s="5"/>
      <c r="M2" s="5"/>
      <c r="N2" s="5"/>
      <c r="O2" s="5"/>
      <c r="P2" s="5"/>
    </row>
    <row r="3" spans="1:16" ht="18.75" customHeight="1" x14ac:dyDescent="0.2">
      <c r="A3" s="222" t="s">
        <v>2016</v>
      </c>
      <c r="B3" s="414"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07" t="s">
        <v>2098</v>
      </c>
      <c r="C46" s="403"/>
      <c r="D46" s="5"/>
      <c r="E46" s="5"/>
      <c r="F46" s="5"/>
      <c r="G46" s="5"/>
      <c r="H46" s="5"/>
      <c r="I46" s="5"/>
      <c r="J46" s="5"/>
      <c r="K46" s="5"/>
      <c r="L46" s="5"/>
      <c r="M46" s="5"/>
      <c r="N46" s="5"/>
      <c r="O46" s="5"/>
      <c r="P46" s="5"/>
    </row>
    <row r="47" spans="1:16" ht="66" hidden="1" customHeight="1" x14ac:dyDescent="0.2">
      <c r="A47" s="39" t="s">
        <v>2099</v>
      </c>
      <c r="B47" s="408" t="s">
        <v>2100</v>
      </c>
      <c r="C47" s="408"/>
      <c r="D47" s="5"/>
      <c r="E47" s="5"/>
      <c r="F47" s="5"/>
      <c r="G47" s="5"/>
      <c r="H47" s="5"/>
      <c r="I47" s="5"/>
      <c r="J47" s="5"/>
      <c r="K47" s="5"/>
      <c r="L47" s="5"/>
      <c r="M47" s="5"/>
      <c r="N47" s="5"/>
      <c r="O47" s="5"/>
      <c r="P47" s="5"/>
    </row>
    <row r="48" spans="1:16" ht="123.75" customHeight="1" x14ac:dyDescent="0.2">
      <c r="A48" s="202" t="s">
        <v>2101</v>
      </c>
      <c r="B48" s="406" t="s">
        <v>2102</v>
      </c>
      <c r="C48" s="405"/>
      <c r="D48" s="5"/>
      <c r="E48" s="5"/>
      <c r="F48" s="5"/>
      <c r="G48" s="5"/>
      <c r="H48" s="5"/>
      <c r="I48" s="5"/>
      <c r="J48" s="5"/>
      <c r="K48" s="5"/>
      <c r="L48" s="5"/>
      <c r="M48" s="5"/>
      <c r="N48" s="5"/>
      <c r="O48" s="5"/>
      <c r="P48" s="5"/>
    </row>
    <row r="49" spans="1:16" ht="34.5" customHeight="1" x14ac:dyDescent="0.2">
      <c r="A49" s="202" t="s">
        <v>2103</v>
      </c>
      <c r="B49" s="404" t="s">
        <v>2104</v>
      </c>
      <c r="C49" s="405"/>
      <c r="D49" s="5"/>
      <c r="E49" s="5"/>
      <c r="F49" s="5"/>
      <c r="G49" s="5"/>
      <c r="H49" s="5"/>
      <c r="I49" s="5"/>
      <c r="J49" s="5"/>
      <c r="K49" s="5"/>
      <c r="L49" s="5"/>
      <c r="M49" s="5"/>
      <c r="N49" s="5"/>
      <c r="O49" s="5"/>
      <c r="P49" s="5"/>
    </row>
    <row r="50" spans="1:16" ht="34.5" customHeight="1" x14ac:dyDescent="0.2">
      <c r="A50" s="202" t="s">
        <v>2105</v>
      </c>
      <c r="B50" s="404" t="s">
        <v>2106</v>
      </c>
      <c r="C50" s="405"/>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09" t="s">
        <v>2112</v>
      </c>
      <c r="C53" s="410"/>
      <c r="D53" s="5"/>
      <c r="E53" s="5"/>
      <c r="F53" s="5"/>
      <c r="G53" s="5"/>
      <c r="H53" s="5"/>
      <c r="I53" s="5"/>
      <c r="J53" s="5"/>
      <c r="K53" s="5"/>
      <c r="L53" s="5"/>
      <c r="M53" s="5"/>
      <c r="N53" s="5"/>
      <c r="O53" s="5"/>
      <c r="P53" s="5"/>
    </row>
    <row r="54" spans="1:16" ht="31.5" customHeight="1" x14ac:dyDescent="0.2">
      <c r="A54" s="224" t="s">
        <v>2113</v>
      </c>
      <c r="B54" s="409" t="s">
        <v>2114</v>
      </c>
      <c r="C54" s="410"/>
      <c r="D54" s="5"/>
      <c r="E54" s="5"/>
      <c r="F54" s="5"/>
      <c r="G54" s="5"/>
      <c r="H54" s="5"/>
      <c r="I54" s="5"/>
      <c r="J54" s="5"/>
      <c r="K54" s="5"/>
      <c r="L54" s="5"/>
      <c r="M54" s="5"/>
      <c r="N54" s="5"/>
      <c r="O54" s="5"/>
      <c r="P54" s="5"/>
    </row>
    <row r="55" spans="1:16" ht="54.6" customHeight="1" x14ac:dyDescent="0.2">
      <c r="A55" s="224" t="s">
        <v>2115</v>
      </c>
      <c r="B55" s="409" t="s">
        <v>2116</v>
      </c>
      <c r="C55" s="410"/>
      <c r="D55" s="5"/>
      <c r="E55" s="5"/>
      <c r="F55" s="5"/>
      <c r="G55" s="5"/>
      <c r="H55" s="5"/>
      <c r="I55" s="5"/>
      <c r="J55" s="5"/>
      <c r="K55" s="5"/>
      <c r="L55" s="5"/>
      <c r="M55" s="5"/>
      <c r="N55" s="5"/>
      <c r="O55" s="5"/>
      <c r="P55" s="5"/>
    </row>
    <row r="56" spans="1:16" ht="54.6" customHeight="1" x14ac:dyDescent="0.2">
      <c r="A56" s="224" t="s">
        <v>2117</v>
      </c>
      <c r="B56" s="409" t="s">
        <v>2118</v>
      </c>
      <c r="C56" s="410"/>
      <c r="D56" s="5"/>
      <c r="E56" s="5"/>
      <c r="F56" s="5"/>
      <c r="G56" s="5"/>
      <c r="H56" s="5"/>
      <c r="I56" s="5"/>
      <c r="J56" s="5"/>
      <c r="K56" s="5"/>
      <c r="L56" s="5"/>
      <c r="M56" s="5"/>
      <c r="N56" s="5"/>
      <c r="O56" s="5"/>
      <c r="P56" s="5"/>
    </row>
    <row r="57" spans="1:16" ht="54" customHeight="1" x14ac:dyDescent="0.2">
      <c r="A57" s="224" t="s">
        <v>2119</v>
      </c>
      <c r="B57" s="409" t="s">
        <v>2120</v>
      </c>
      <c r="C57" s="410"/>
      <c r="D57" s="5"/>
      <c r="E57" s="5"/>
      <c r="F57" s="5"/>
      <c r="G57" s="5"/>
      <c r="H57" s="5"/>
      <c r="I57" s="5"/>
      <c r="J57" s="5"/>
      <c r="K57" s="5"/>
      <c r="L57" s="5"/>
      <c r="M57" s="5"/>
      <c r="N57" s="5"/>
      <c r="O57" s="5"/>
      <c r="P57" s="5"/>
    </row>
    <row r="58" spans="1:16" ht="31.15" customHeight="1" x14ac:dyDescent="0.2">
      <c r="A58" s="270" t="s">
        <v>2121</v>
      </c>
      <c r="B58" s="400" t="s">
        <v>2122</v>
      </c>
      <c r="C58" s="401"/>
      <c r="D58" s="5"/>
      <c r="E58" s="5"/>
      <c r="F58" s="5"/>
      <c r="G58" s="5"/>
      <c r="H58" s="5"/>
      <c r="I58" s="5"/>
      <c r="J58" s="5"/>
      <c r="K58" s="5"/>
      <c r="L58" s="5"/>
      <c r="M58" s="5"/>
      <c r="N58" s="5"/>
      <c r="O58" s="5"/>
      <c r="P58" s="5"/>
    </row>
    <row r="59" spans="1:16" ht="46.5" customHeight="1" x14ac:dyDescent="0.2">
      <c r="A59" s="302" t="s">
        <v>2123</v>
      </c>
      <c r="B59" s="415" t="s">
        <v>2124</v>
      </c>
      <c r="C59" s="416"/>
      <c r="D59" s="298"/>
      <c r="E59" s="5"/>
      <c r="F59" s="5"/>
      <c r="G59" s="5"/>
      <c r="H59" s="5"/>
      <c r="I59" s="5"/>
      <c r="J59" s="5"/>
      <c r="K59" s="5"/>
      <c r="L59" s="5"/>
      <c r="M59" s="5"/>
      <c r="N59" s="5"/>
      <c r="O59" s="5"/>
      <c r="P59" s="5"/>
    </row>
    <row r="60" spans="1:16" ht="39" customHeight="1" x14ac:dyDescent="0.2">
      <c r="A60" s="302" t="s">
        <v>2125</v>
      </c>
      <c r="B60" s="415" t="s">
        <v>2126</v>
      </c>
      <c r="C60" s="416"/>
      <c r="D60" s="325"/>
      <c r="E60" s="229"/>
      <c r="F60" s="229"/>
      <c r="G60" s="229"/>
      <c r="H60" s="229"/>
      <c r="I60" s="229"/>
      <c r="J60" s="229"/>
      <c r="K60" s="229"/>
      <c r="L60" s="229"/>
      <c r="M60" s="229"/>
      <c r="N60" s="229"/>
      <c r="O60" s="229"/>
      <c r="P60" s="229"/>
    </row>
    <row r="61" spans="1:16" ht="39" customHeight="1" x14ac:dyDescent="0.2">
      <c r="A61" s="302" t="s">
        <v>3647</v>
      </c>
      <c r="B61" s="415" t="s">
        <v>3648</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zoomScale="85" zoomScaleNormal="85"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6" t="s">
        <v>1977</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68" t="s">
        <v>1978</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30970</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36" t="s">
        <v>1982</v>
      </c>
      <c r="F7" s="370" t="s">
        <v>1983</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3654</v>
      </c>
      <c r="D8" s="314"/>
      <c r="E8" s="336"/>
      <c r="F8" s="350" t="s">
        <v>1985</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1986</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31</v>
      </c>
      <c r="D10" s="314"/>
      <c r="E10" s="336"/>
      <c r="F10" s="350" t="s">
        <v>1987</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1988</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1989</v>
      </c>
      <c r="G12" s="361"/>
      <c r="H12" s="321" t="s">
        <v>3651</v>
      </c>
      <c r="I12" s="27" t="s">
        <v>1990</v>
      </c>
      <c r="J12" s="228"/>
      <c r="K12" s="228"/>
      <c r="L12" s="5"/>
      <c r="M12" s="5"/>
      <c r="N12" s="5"/>
      <c r="O12" s="5"/>
      <c r="P12" s="5"/>
      <c r="Q12" s="5"/>
      <c r="R12" s="5"/>
      <c r="S12" s="5"/>
      <c r="T12" s="5"/>
      <c r="U12" s="5"/>
      <c r="V12" s="5"/>
      <c r="W12" s="5"/>
    </row>
    <row r="13" spans="1:23" ht="23.25" x14ac:dyDescent="0.2">
      <c r="B13" s="18" t="s">
        <v>1991</v>
      </c>
      <c r="C13" s="242" t="s">
        <v>3653</v>
      </c>
      <c r="D13" s="314"/>
      <c r="E13" s="336"/>
      <c r="F13" s="333" t="s">
        <v>1992</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37" t="s">
        <v>6</v>
      </c>
      <c r="C16" s="349"/>
      <c r="D16" s="349"/>
      <c r="E16" s="349"/>
      <c r="F16" s="339"/>
      <c r="G16" s="201" t="s">
        <v>7</v>
      </c>
      <c r="H16" s="265" t="s">
        <v>8</v>
      </c>
      <c r="I16" s="266" t="s">
        <v>9</v>
      </c>
      <c r="J16" s="5"/>
      <c r="K16" s="5"/>
      <c r="L16" s="5"/>
      <c r="M16" s="5"/>
      <c r="N16" s="5"/>
      <c r="O16" s="5"/>
      <c r="P16" s="5"/>
      <c r="Q16" s="5"/>
      <c r="R16" s="5"/>
      <c r="S16" s="5"/>
      <c r="T16" s="5"/>
      <c r="U16" s="5"/>
      <c r="V16" s="5"/>
      <c r="W16" s="5"/>
    </row>
    <row r="17" spans="1:23" ht="12.75" customHeight="1" x14ac:dyDescent="0.2">
      <c r="A17" s="357" t="s">
        <v>1983</v>
      </c>
      <c r="B17" s="340" t="str">
        <f>'PR-RAS'!B6</f>
        <v>PRIHODI POSLOVANJA (šifre 61+62+63+64+65+66+67+68)</v>
      </c>
      <c r="C17" s="341"/>
      <c r="D17" s="341"/>
      <c r="E17" s="341"/>
      <c r="F17" s="342"/>
      <c r="G17" s="28" t="str">
        <f>'PR-RAS'!C6</f>
        <v>6</v>
      </c>
      <c r="H17" s="275">
        <f>'PR-RAS'!D6</f>
        <v>1049871.2000000002</v>
      </c>
      <c r="I17" s="275">
        <f>'PR-RAS'!E6</f>
        <v>1137804.0099999998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1027181.2000000001</v>
      </c>
      <c r="I18" s="275">
        <f>'PR-RAS'!E152</f>
        <v>1050979.23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2271.1899999997258</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67502.469999999856</v>
      </c>
      <c r="I20" s="275">
        <f>'PR-RAS'!E650</f>
        <v>0</v>
      </c>
      <c r="J20" s="5"/>
      <c r="K20" s="5"/>
      <c r="L20" s="5"/>
      <c r="M20" s="5"/>
      <c r="N20" s="5"/>
      <c r="O20" s="5"/>
      <c r="P20" s="5"/>
      <c r="Q20" s="5"/>
      <c r="R20" s="5"/>
      <c r="S20" s="5"/>
      <c r="T20" s="5"/>
      <c r="U20" s="5"/>
      <c r="V20" s="5"/>
      <c r="W20" s="5"/>
    </row>
    <row r="21" spans="1:23" ht="29.25" customHeight="1" x14ac:dyDescent="0.2">
      <c r="A21" s="200" t="s">
        <v>1993</v>
      </c>
      <c r="B21" s="337" t="s">
        <v>6</v>
      </c>
      <c r="C21" s="338"/>
      <c r="D21" s="338"/>
      <c r="E21" s="338"/>
      <c r="F21" s="339"/>
      <c r="G21" s="201" t="s">
        <v>7</v>
      </c>
      <c r="H21" s="265" t="s">
        <v>1994</v>
      </c>
      <c r="I21" s="266" t="s">
        <v>1995</v>
      </c>
      <c r="J21" s="5"/>
      <c r="K21" s="5"/>
      <c r="L21" s="5"/>
      <c r="M21" s="5"/>
      <c r="N21" s="5"/>
      <c r="O21" s="5"/>
      <c r="P21" s="5"/>
      <c r="Q21" s="5"/>
      <c r="R21" s="5"/>
      <c r="S21" s="5"/>
      <c r="T21" s="5"/>
      <c r="U21" s="5"/>
      <c r="V21" s="5"/>
      <c r="W21" s="5"/>
    </row>
    <row r="22" spans="1:23" ht="12.75" customHeight="1" x14ac:dyDescent="0.2">
      <c r="A22" s="357" t="s">
        <v>1985</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37" t="s">
        <v>6</v>
      </c>
      <c r="C26" s="338"/>
      <c r="D26" s="338"/>
      <c r="E26" s="338"/>
      <c r="F26" s="339"/>
      <c r="G26" s="201" t="s">
        <v>7</v>
      </c>
      <c r="H26" s="265" t="s">
        <v>8</v>
      </c>
      <c r="I26" s="266" t="s">
        <v>9</v>
      </c>
      <c r="J26" s="5"/>
      <c r="K26" s="5"/>
      <c r="L26" s="5"/>
      <c r="M26" s="5"/>
      <c r="N26" s="5"/>
      <c r="O26" s="5"/>
      <c r="P26" s="5"/>
      <c r="Q26" s="5"/>
      <c r="R26" s="5"/>
      <c r="S26" s="5"/>
      <c r="T26" s="5"/>
      <c r="U26" s="5"/>
      <c r="V26" s="5"/>
      <c r="W26" s="5"/>
    </row>
    <row r="27" spans="1:23" ht="12.75" customHeight="1" x14ac:dyDescent="0.2">
      <c r="A27" s="357" t="s">
        <v>1996</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37" t="s">
        <v>6</v>
      </c>
      <c r="C32" s="338"/>
      <c r="D32" s="338"/>
      <c r="E32" s="338"/>
      <c r="F32" s="339"/>
      <c r="G32" s="201" t="s">
        <v>7</v>
      </c>
      <c r="H32" s="265" t="s">
        <v>1997</v>
      </c>
      <c r="I32" s="266" t="s">
        <v>1998</v>
      </c>
      <c r="J32" s="5"/>
      <c r="K32" s="5"/>
      <c r="L32" s="5"/>
      <c r="M32" s="5"/>
      <c r="N32" s="5"/>
      <c r="O32" s="5"/>
      <c r="P32" s="5"/>
      <c r="Q32" s="5"/>
      <c r="R32" s="5"/>
      <c r="S32" s="5"/>
      <c r="T32" s="5"/>
      <c r="U32" s="5"/>
      <c r="V32" s="5"/>
      <c r="W32" s="5"/>
    </row>
    <row r="33" spans="1:23" ht="12.75" customHeight="1" x14ac:dyDescent="0.2">
      <c r="A33" s="357" t="s">
        <v>1987</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37" t="s">
        <v>6</v>
      </c>
      <c r="C37" s="338"/>
      <c r="D37" s="338"/>
      <c r="E37" s="338"/>
      <c r="F37" s="339"/>
      <c r="G37" s="201" t="s">
        <v>7</v>
      </c>
      <c r="H37" s="265" t="s">
        <v>1994</v>
      </c>
      <c r="I37" s="266" t="s">
        <v>1948</v>
      </c>
      <c r="J37" s="5"/>
      <c r="K37" s="5"/>
      <c r="L37" s="5"/>
      <c r="M37" s="5"/>
      <c r="N37" s="5"/>
      <c r="O37" s="5"/>
      <c r="P37" s="5"/>
      <c r="Q37" s="5"/>
      <c r="R37" s="5"/>
      <c r="S37" s="5"/>
      <c r="T37" s="5"/>
      <c r="U37" s="5"/>
      <c r="V37" s="5"/>
      <c r="W37" s="5"/>
    </row>
    <row r="38" spans="1:23" ht="12.75" customHeight="1" x14ac:dyDescent="0.2">
      <c r="A38" s="357" t="s">
        <v>1988</v>
      </c>
      <c r="B38" s="340" t="str">
        <f>OBVEZE!B5</f>
        <v>Stanje obveza 1. siječnja (=stanju obveza iz Izvještaja o obvezama na 31. prosinca prethodne godine)</v>
      </c>
      <c r="C38" s="341"/>
      <c r="D38" s="341"/>
      <c r="E38" s="341"/>
      <c r="F38" s="342"/>
      <c r="G38" s="126" t="str">
        <f>OBVEZE!C5</f>
        <v>V001</v>
      </c>
      <c r="H38" s="275">
        <f>OBVEZE!D5</f>
        <v>180537.66</v>
      </c>
      <c r="I38" s="275" t="s">
        <v>1999</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1999</v>
      </c>
      <c r="I39" s="275">
        <f>OBVEZE!D44</f>
        <v>160136.12999999966</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1999</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1999</v>
      </c>
      <c r="I41" s="276">
        <f>OBVEZE!D104</f>
        <v>160136.12999999998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2000</v>
      </c>
      <c r="F44" s="352"/>
      <c r="G44" s="229"/>
      <c r="H44" s="353" t="s">
        <v>2001</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A2" sqref="A2:F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3654</v>
      </c>
      <c r="C1" s="268" t="s">
        <v>1</v>
      </c>
      <c r="D1" s="323">
        <v>31</v>
      </c>
      <c r="E1" s="268" t="s">
        <v>3</v>
      </c>
      <c r="F1" s="324" t="s">
        <v>3653</v>
      </c>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1049871.2000000002</v>
      </c>
      <c r="E6" s="60">
        <f>E7+E43+E49+E82+E106+E125+E134+E140</f>
        <v>1137804.0099999998</v>
      </c>
      <c r="F6" s="45">
        <f t="shared" ref="F6:F132" si="0">IF(D6&lt;&gt;0,IF(E6/D6&gt;=100,"&gt;&gt;100",E6/D6*100),"-")</f>
        <v>108.3755807379038</v>
      </c>
    </row>
    <row r="7" spans="1:24" ht="12.75" customHeight="1" x14ac:dyDescent="0.2">
      <c r="A7" s="63">
        <v>61</v>
      </c>
      <c r="B7" s="220" t="s">
        <v>15</v>
      </c>
      <c r="C7" s="247" t="s">
        <v>16</v>
      </c>
      <c r="D7" s="60">
        <f>D8+D17+D23+D29+D36+D39</f>
        <v>0</v>
      </c>
      <c r="E7" s="60">
        <f>E8+E17+E23+E29+E36+E39</f>
        <v>0</v>
      </c>
      <c r="F7" s="45" t="str">
        <f t="shared" si="0"/>
        <v>-</v>
      </c>
    </row>
    <row r="8" spans="1:24" ht="12.75" customHeight="1" x14ac:dyDescent="0.2">
      <c r="A8" s="63">
        <v>611</v>
      </c>
      <c r="B8" s="220" t="s">
        <v>17</v>
      </c>
      <c r="C8" s="247" t="s">
        <v>18</v>
      </c>
      <c r="D8" s="60">
        <f>SUM(D9:D14)-D15-D16</f>
        <v>0</v>
      </c>
      <c r="E8" s="60">
        <f>SUM(E9:E14)-E15-E16</f>
        <v>0</v>
      </c>
      <c r="F8" s="45" t="str">
        <f t="shared" si="0"/>
        <v>-</v>
      </c>
    </row>
    <row r="9" spans="1:24" ht="12.75" customHeight="1" x14ac:dyDescent="0.2">
      <c r="A9" s="63">
        <v>6111</v>
      </c>
      <c r="B9" s="65" t="s">
        <v>19</v>
      </c>
      <c r="C9" s="247" t="s">
        <v>20</v>
      </c>
      <c r="D9" s="194">
        <v>0</v>
      </c>
      <c r="E9" s="194">
        <v>0</v>
      </c>
      <c r="F9" s="45" t="str">
        <f t="shared" si="0"/>
        <v>-</v>
      </c>
    </row>
    <row r="10" spans="1:24" ht="12.75" customHeight="1" x14ac:dyDescent="0.2">
      <c r="A10" s="63">
        <v>6112</v>
      </c>
      <c r="B10" s="65" t="s">
        <v>21</v>
      </c>
      <c r="C10" s="247" t="s">
        <v>22</v>
      </c>
      <c r="D10" s="194">
        <v>0</v>
      </c>
      <c r="E10" s="194">
        <v>0</v>
      </c>
      <c r="F10" s="45" t="str">
        <f t="shared" si="0"/>
        <v>-</v>
      </c>
    </row>
    <row r="11" spans="1:24" ht="12.75" customHeight="1" x14ac:dyDescent="0.2">
      <c r="A11" s="63">
        <v>6113</v>
      </c>
      <c r="B11" s="65" t="s">
        <v>23</v>
      </c>
      <c r="C11" s="247" t="s">
        <v>24</v>
      </c>
      <c r="D11" s="194">
        <v>0</v>
      </c>
      <c r="E11" s="194">
        <v>0</v>
      </c>
      <c r="F11" s="45" t="str">
        <f t="shared" si="0"/>
        <v>-</v>
      </c>
    </row>
    <row r="12" spans="1:24" ht="12.75" customHeight="1" x14ac:dyDescent="0.2">
      <c r="A12" s="63">
        <v>6114</v>
      </c>
      <c r="B12" s="65" t="s">
        <v>25</v>
      </c>
      <c r="C12" s="247" t="s">
        <v>26</v>
      </c>
      <c r="D12" s="194">
        <v>0</v>
      </c>
      <c r="E12" s="194">
        <v>0</v>
      </c>
      <c r="F12" s="45" t="str">
        <f t="shared" si="0"/>
        <v>-</v>
      </c>
    </row>
    <row r="13" spans="1:24" ht="12.75" customHeight="1" x14ac:dyDescent="0.2">
      <c r="A13" s="63">
        <v>6115</v>
      </c>
      <c r="B13" s="65" t="s">
        <v>27</v>
      </c>
      <c r="C13" s="247" t="s">
        <v>28</v>
      </c>
      <c r="D13" s="194">
        <v>0</v>
      </c>
      <c r="E13" s="194">
        <v>0</v>
      </c>
      <c r="F13" s="45" t="str">
        <f t="shared" si="0"/>
        <v>-</v>
      </c>
    </row>
    <row r="14" spans="1:24" ht="12.75" customHeight="1" x14ac:dyDescent="0.2">
      <c r="A14" s="63">
        <v>6116</v>
      </c>
      <c r="B14" s="65" t="s">
        <v>29</v>
      </c>
      <c r="C14" s="247" t="s">
        <v>30</v>
      </c>
      <c r="D14" s="194">
        <v>0</v>
      </c>
      <c r="E14" s="194">
        <v>0</v>
      </c>
      <c r="F14" s="45" t="str">
        <f t="shared" si="0"/>
        <v>-</v>
      </c>
    </row>
    <row r="15" spans="1:24" ht="12.75" customHeight="1" x14ac:dyDescent="0.2">
      <c r="A15" s="63">
        <v>6117</v>
      </c>
      <c r="B15" s="220" t="s">
        <v>31</v>
      </c>
      <c r="C15" s="247" t="s">
        <v>32</v>
      </c>
      <c r="D15" s="194">
        <v>0</v>
      </c>
      <c r="E15" s="194">
        <v>0</v>
      </c>
      <c r="F15" s="45" t="str">
        <f t="shared" si="0"/>
        <v>-</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0</v>
      </c>
      <c r="E23" s="60">
        <f t="shared" si="2"/>
        <v>0</v>
      </c>
      <c r="F23" s="45" t="str">
        <f t="shared" si="0"/>
        <v>-</v>
      </c>
    </row>
    <row r="24" spans="1:6" ht="12.75" customHeight="1" x14ac:dyDescent="0.2">
      <c r="A24" s="63">
        <v>6131</v>
      </c>
      <c r="B24" s="65" t="s">
        <v>49</v>
      </c>
      <c r="C24" s="247" t="s">
        <v>50</v>
      </c>
      <c r="D24" s="194">
        <v>0</v>
      </c>
      <c r="E24" s="194">
        <v>0</v>
      </c>
      <c r="F24" s="45" t="str">
        <f t="shared" si="0"/>
        <v>-</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0</v>
      </c>
      <c r="E27" s="194">
        <v>0</v>
      </c>
      <c r="F27" s="45" t="str">
        <f t="shared" si="0"/>
        <v>-</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0</v>
      </c>
      <c r="E29" s="60">
        <f>SUM(E30:E35)</f>
        <v>0</v>
      </c>
      <c r="F29" s="45" t="str">
        <f t="shared" si="0"/>
        <v>-</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0</v>
      </c>
      <c r="E31" s="194">
        <v>0</v>
      </c>
      <c r="F31" s="45" t="str">
        <f t="shared" si="0"/>
        <v>-</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473177.67</v>
      </c>
      <c r="E49" s="60">
        <f>E50+E53+E58+E61+E64+E68+E71+E74+E77</f>
        <v>522878.85</v>
      </c>
      <c r="F49" s="45">
        <f t="shared" si="0"/>
        <v>110.50370360883683</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473177.67</v>
      </c>
      <c r="E58" s="60">
        <f t="shared" si="9"/>
        <v>0</v>
      </c>
      <c r="F58" s="45">
        <f t="shared" si="0"/>
        <v>0</v>
      </c>
    </row>
    <row r="59" spans="1:6" ht="24" x14ac:dyDescent="0.2">
      <c r="A59" s="63">
        <v>6331</v>
      </c>
      <c r="B59" s="65" t="s">
        <v>119</v>
      </c>
      <c r="C59" s="247" t="s">
        <v>120</v>
      </c>
      <c r="D59" s="194">
        <v>471657.98</v>
      </c>
      <c r="E59" s="194"/>
      <c r="F59" s="45">
        <f t="shared" si="0"/>
        <v>0</v>
      </c>
    </row>
    <row r="60" spans="1:6" ht="24" x14ac:dyDescent="0.2">
      <c r="A60" s="63">
        <v>6332</v>
      </c>
      <c r="B60" s="65" t="s">
        <v>121</v>
      </c>
      <c r="C60" s="247" t="s">
        <v>122</v>
      </c>
      <c r="D60" s="194">
        <v>1519.69</v>
      </c>
      <c r="E60" s="194"/>
      <c r="F60" s="45">
        <f t="shared" si="0"/>
        <v>0</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0</v>
      </c>
      <c r="E68" s="60">
        <f t="shared" si="11"/>
        <v>522878.85</v>
      </c>
      <c r="F68" s="45" t="str">
        <f t="shared" si="0"/>
        <v>-</v>
      </c>
    </row>
    <row r="69" spans="1:6" ht="12.75" customHeight="1" x14ac:dyDescent="0.2">
      <c r="A69" s="63" t="s">
        <v>139</v>
      </c>
      <c r="B69" s="64" t="s">
        <v>140</v>
      </c>
      <c r="C69" s="247" t="s">
        <v>139</v>
      </c>
      <c r="D69" s="194"/>
      <c r="E69" s="194">
        <v>519954.3</v>
      </c>
      <c r="F69" s="45" t="str">
        <f t="shared" si="0"/>
        <v>-</v>
      </c>
    </row>
    <row r="70" spans="1:6" ht="24" x14ac:dyDescent="0.2">
      <c r="A70" s="63" t="s">
        <v>141</v>
      </c>
      <c r="B70" s="64" t="s">
        <v>142</v>
      </c>
      <c r="C70" s="247" t="s">
        <v>141</v>
      </c>
      <c r="D70" s="194"/>
      <c r="E70" s="194">
        <v>2924.55</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0</v>
      </c>
      <c r="E82" s="60">
        <f t="shared" si="15"/>
        <v>0</v>
      </c>
      <c r="F82" s="45" t="str">
        <f t="shared" si="0"/>
        <v>-</v>
      </c>
    </row>
    <row r="83" spans="1:6" ht="12.75" customHeight="1" x14ac:dyDescent="0.2">
      <c r="A83" s="63">
        <v>641</v>
      </c>
      <c r="B83" s="64" t="s">
        <v>167</v>
      </c>
      <c r="C83" s="247" t="s">
        <v>168</v>
      </c>
      <c r="D83" s="60">
        <f t="shared" ref="D83:E83" si="16">SUM(D84:D90)</f>
        <v>0</v>
      </c>
      <c r="E83" s="60">
        <f t="shared" si="16"/>
        <v>0</v>
      </c>
      <c r="F83" s="45" t="str">
        <f t="shared" si="0"/>
        <v>-</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0</v>
      </c>
      <c r="E86" s="194">
        <v>0</v>
      </c>
      <c r="F86" s="45" t="str">
        <f t="shared" si="0"/>
        <v>-</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0</v>
      </c>
      <c r="E91" s="60">
        <f t="shared" si="17"/>
        <v>0</v>
      </c>
      <c r="F91" s="45" t="str">
        <f t="shared" si="0"/>
        <v>-</v>
      </c>
    </row>
    <row r="92" spans="1:6" ht="12.75" customHeight="1" x14ac:dyDescent="0.2">
      <c r="A92" s="63">
        <v>6421</v>
      </c>
      <c r="B92" s="64" t="s">
        <v>185</v>
      </c>
      <c r="C92" s="247" t="s">
        <v>186</v>
      </c>
      <c r="D92" s="194">
        <v>0</v>
      </c>
      <c r="E92" s="194">
        <v>0</v>
      </c>
      <c r="F92" s="45" t="str">
        <f t="shared" si="0"/>
        <v>-</v>
      </c>
    </row>
    <row r="93" spans="1:6" ht="12.75" customHeight="1" x14ac:dyDescent="0.2">
      <c r="A93" s="63">
        <v>6422</v>
      </c>
      <c r="B93" s="64" t="s">
        <v>187</v>
      </c>
      <c r="C93" s="247" t="s">
        <v>188</v>
      </c>
      <c r="D93" s="194">
        <v>0</v>
      </c>
      <c r="E93" s="194">
        <v>0</v>
      </c>
      <c r="F93" s="45" t="str">
        <f t="shared" si="0"/>
        <v>-</v>
      </c>
    </row>
    <row r="94" spans="1:6" ht="12.75" customHeight="1" x14ac:dyDescent="0.2">
      <c r="A94" s="63">
        <v>6423</v>
      </c>
      <c r="B94" s="64" t="s">
        <v>189</v>
      </c>
      <c r="C94" s="247" t="s">
        <v>190</v>
      </c>
      <c r="D94" s="194">
        <v>0</v>
      </c>
      <c r="E94" s="194">
        <v>0</v>
      </c>
      <c r="F94" s="45" t="str">
        <f t="shared" si="0"/>
        <v>-</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0</v>
      </c>
      <c r="E97" s="194">
        <v>0</v>
      </c>
      <c r="F97" s="45" t="str">
        <f t="shared" si="0"/>
        <v>-</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3652</v>
      </c>
      <c r="C106" s="278" t="s">
        <v>213</v>
      </c>
      <c r="D106" s="332">
        <f>D107+D112+D120+D124</f>
        <v>0</v>
      </c>
      <c r="E106" s="332">
        <f>E107+E112+E120+E124</f>
        <v>0</v>
      </c>
      <c r="F106" s="71" t="str">
        <f t="shared" si="0"/>
        <v>-</v>
      </c>
    </row>
    <row r="107" spans="1:6" ht="12.75" customHeight="1" x14ac:dyDescent="0.2">
      <c r="A107" s="63">
        <v>651</v>
      </c>
      <c r="B107" s="64" t="s">
        <v>214</v>
      </c>
      <c r="C107" s="247" t="s">
        <v>215</v>
      </c>
      <c r="D107" s="60">
        <f t="shared" ref="D107:E107" si="19">SUM(D108:D111)</f>
        <v>0</v>
      </c>
      <c r="E107" s="60">
        <f t="shared" si="19"/>
        <v>0</v>
      </c>
      <c r="F107" s="45" t="str">
        <f t="shared" si="0"/>
        <v>-</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0</v>
      </c>
      <c r="E109" s="194">
        <v>0</v>
      </c>
      <c r="F109" s="45" t="str">
        <f t="shared" si="0"/>
        <v>-</v>
      </c>
    </row>
    <row r="110" spans="1:6" ht="12.75" customHeight="1" x14ac:dyDescent="0.2">
      <c r="A110" s="63">
        <v>6513</v>
      </c>
      <c r="B110" s="64" t="s">
        <v>220</v>
      </c>
      <c r="C110" s="247" t="s">
        <v>221</v>
      </c>
      <c r="D110" s="194">
        <v>0</v>
      </c>
      <c r="E110" s="194">
        <v>0</v>
      </c>
      <c r="F110" s="45" t="str">
        <f t="shared" si="0"/>
        <v>-</v>
      </c>
    </row>
    <row r="111" spans="1:6" ht="12.75" customHeight="1" x14ac:dyDescent="0.2">
      <c r="A111" s="63">
        <v>6514</v>
      </c>
      <c r="B111" s="64" t="s">
        <v>222</v>
      </c>
      <c r="C111" s="247" t="s">
        <v>223</v>
      </c>
      <c r="D111" s="194">
        <v>0</v>
      </c>
      <c r="E111" s="194">
        <v>0</v>
      </c>
      <c r="F111" s="45" t="str">
        <f t="shared" si="0"/>
        <v>-</v>
      </c>
    </row>
    <row r="112" spans="1:6" ht="12.75" customHeight="1" x14ac:dyDescent="0.2">
      <c r="A112" s="63">
        <v>652</v>
      </c>
      <c r="B112" s="64" t="s">
        <v>224</v>
      </c>
      <c r="C112" s="247" t="s">
        <v>225</v>
      </c>
      <c r="D112" s="60">
        <f t="shared" ref="D112:E112" si="20">SUM(D113:D119)</f>
        <v>0</v>
      </c>
      <c r="E112" s="60">
        <f t="shared" si="20"/>
        <v>0</v>
      </c>
      <c r="F112" s="45" t="str">
        <f t="shared" si="0"/>
        <v>-</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0</v>
      </c>
      <c r="E114" s="194">
        <v>0</v>
      </c>
      <c r="F114" s="45" t="str">
        <f t="shared" si="0"/>
        <v>-</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v>0</v>
      </c>
      <c r="E117" s="194">
        <v>0</v>
      </c>
      <c r="F117" s="45" t="str">
        <f t="shared" si="0"/>
        <v>-</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0</v>
      </c>
      <c r="E120" s="60">
        <f t="shared" si="21"/>
        <v>0</v>
      </c>
      <c r="F120" s="45" t="str">
        <f t="shared" si="0"/>
        <v>-</v>
      </c>
    </row>
    <row r="121" spans="1:6" ht="12.75" customHeight="1" x14ac:dyDescent="0.2">
      <c r="A121" s="63">
        <v>6531</v>
      </c>
      <c r="B121" s="64" t="s">
        <v>242</v>
      </c>
      <c r="C121" s="247" t="s">
        <v>243</v>
      </c>
      <c r="D121" s="194">
        <v>0</v>
      </c>
      <c r="E121" s="194">
        <v>0</v>
      </c>
      <c r="F121" s="45" t="str">
        <f t="shared" si="0"/>
        <v>-</v>
      </c>
    </row>
    <row r="122" spans="1:6" ht="12.75" customHeight="1" x14ac:dyDescent="0.2">
      <c r="A122" s="63">
        <v>6532</v>
      </c>
      <c r="B122" s="64" t="s">
        <v>244</v>
      </c>
      <c r="C122" s="247" t="s">
        <v>245</v>
      </c>
      <c r="D122" s="194">
        <v>0</v>
      </c>
      <c r="E122" s="194">
        <v>0</v>
      </c>
      <c r="F122" s="45" t="str">
        <f t="shared" si="0"/>
        <v>-</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13392.33</v>
      </c>
      <c r="E125" s="60">
        <f t="shared" si="22"/>
        <v>13653.02</v>
      </c>
      <c r="F125" s="45">
        <f t="shared" si="0"/>
        <v>101.94656195001168</v>
      </c>
    </row>
    <row r="126" spans="1:6" ht="12.75" customHeight="1" x14ac:dyDescent="0.2">
      <c r="A126" s="63">
        <v>661</v>
      </c>
      <c r="B126" s="65" t="s">
        <v>252</v>
      </c>
      <c r="C126" s="247" t="s">
        <v>253</v>
      </c>
      <c r="D126" s="60">
        <f t="shared" ref="D126:E126" si="23">SUM(D127:D128)</f>
        <v>11992.33</v>
      </c>
      <c r="E126" s="60">
        <f t="shared" si="23"/>
        <v>13653.02</v>
      </c>
      <c r="F126" s="45">
        <f t="shared" si="0"/>
        <v>113.84793447144968</v>
      </c>
    </row>
    <row r="127" spans="1:6" ht="12.75" customHeight="1" x14ac:dyDescent="0.2">
      <c r="A127" s="63">
        <v>6614</v>
      </c>
      <c r="B127" s="65" t="s">
        <v>254</v>
      </c>
      <c r="C127" s="247" t="s">
        <v>255</v>
      </c>
      <c r="D127" s="194">
        <v>0</v>
      </c>
      <c r="E127" s="194">
        <v>0</v>
      </c>
      <c r="F127" s="45" t="str">
        <f t="shared" si="0"/>
        <v>-</v>
      </c>
    </row>
    <row r="128" spans="1:6" ht="12.75" customHeight="1" x14ac:dyDescent="0.2">
      <c r="A128" s="63">
        <v>6615</v>
      </c>
      <c r="B128" s="65" t="s">
        <v>256</v>
      </c>
      <c r="C128" s="247" t="s">
        <v>257</v>
      </c>
      <c r="D128" s="194">
        <v>11992.33</v>
      </c>
      <c r="E128" s="194">
        <v>13653.02</v>
      </c>
      <c r="F128" s="45">
        <f t="shared" si="0"/>
        <v>113.84793447144968</v>
      </c>
    </row>
    <row r="129" spans="1:6" ht="36" x14ac:dyDescent="0.2">
      <c r="A129" s="63">
        <v>663</v>
      </c>
      <c r="B129" s="182" t="s">
        <v>258</v>
      </c>
      <c r="C129" s="247" t="s">
        <v>259</v>
      </c>
      <c r="D129" s="60">
        <f t="shared" ref="D129:E129" si="24">SUM(D130:D133)</f>
        <v>1400</v>
      </c>
      <c r="E129" s="60">
        <f t="shared" si="24"/>
        <v>0</v>
      </c>
      <c r="F129" s="45">
        <f t="shared" si="0"/>
        <v>0</v>
      </c>
    </row>
    <row r="130" spans="1:6" ht="12.75" customHeight="1" x14ac:dyDescent="0.2">
      <c r="A130" s="63">
        <v>6631</v>
      </c>
      <c r="B130" s="65" t="s">
        <v>260</v>
      </c>
      <c r="C130" s="247" t="s">
        <v>261</v>
      </c>
      <c r="D130" s="194">
        <v>1400</v>
      </c>
      <c r="E130" s="194">
        <v>0</v>
      </c>
      <c r="F130" s="45">
        <f t="shared" si="0"/>
        <v>0</v>
      </c>
    </row>
    <row r="131" spans="1:6" ht="12.75" customHeight="1" x14ac:dyDescent="0.2">
      <c r="A131" s="63">
        <v>6632</v>
      </c>
      <c r="B131" s="182" t="s">
        <v>262</v>
      </c>
      <c r="C131" s="247" t="s">
        <v>263</v>
      </c>
      <c r="D131" s="194">
        <v>0</v>
      </c>
      <c r="E131" s="194">
        <v>0</v>
      </c>
      <c r="F131" s="45" t="str">
        <f t="shared" si="0"/>
        <v>-</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563301.20000000007</v>
      </c>
      <c r="E134" s="60">
        <f t="shared" si="25"/>
        <v>601272.1399999999</v>
      </c>
      <c r="F134" s="45">
        <f t="shared" ref="F134:F229" si="26">IF(D134&lt;&gt;0,IF(E134/D134&gt;=100,"&gt;&gt;100",E134/D134*100),"-")</f>
        <v>106.74078805441918</v>
      </c>
    </row>
    <row r="135" spans="1:6" ht="24" x14ac:dyDescent="0.2">
      <c r="A135" s="63">
        <v>671</v>
      </c>
      <c r="B135" s="182" t="s">
        <v>270</v>
      </c>
      <c r="C135" s="247" t="s">
        <v>271</v>
      </c>
      <c r="D135" s="60">
        <f t="shared" ref="D135:E135" si="27">SUM(D136:D138)</f>
        <v>563301.20000000007</v>
      </c>
      <c r="E135" s="60">
        <f t="shared" si="27"/>
        <v>601272.1399999999</v>
      </c>
      <c r="F135" s="45">
        <f t="shared" si="26"/>
        <v>106.74078805441918</v>
      </c>
    </row>
    <row r="136" spans="1:6" ht="12.75" customHeight="1" x14ac:dyDescent="0.2">
      <c r="A136" s="63">
        <v>6711</v>
      </c>
      <c r="B136" s="65" t="s">
        <v>272</v>
      </c>
      <c r="C136" s="247" t="s">
        <v>273</v>
      </c>
      <c r="D136" s="194">
        <v>561269.52</v>
      </c>
      <c r="E136" s="194">
        <v>597424.44999999995</v>
      </c>
      <c r="F136" s="45">
        <f t="shared" si="26"/>
        <v>106.44163431500786</v>
      </c>
    </row>
    <row r="137" spans="1:6" ht="24" x14ac:dyDescent="0.2">
      <c r="A137" s="63">
        <v>6712</v>
      </c>
      <c r="B137" s="182" t="s">
        <v>274</v>
      </c>
      <c r="C137" s="247" t="s">
        <v>275</v>
      </c>
      <c r="D137" s="194">
        <v>2031.68</v>
      </c>
      <c r="E137" s="194">
        <v>3847.69</v>
      </c>
      <c r="F137" s="45">
        <f t="shared" si="26"/>
        <v>189.38464718853362</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0</v>
      </c>
      <c r="E140" s="60">
        <f t="shared" si="28"/>
        <v>0</v>
      </c>
      <c r="F140" s="45" t="str">
        <f t="shared" si="26"/>
        <v>-</v>
      </c>
    </row>
    <row r="141" spans="1:6" ht="12.75" customHeight="1" x14ac:dyDescent="0.2">
      <c r="A141" s="63">
        <v>681</v>
      </c>
      <c r="B141" s="65" t="s">
        <v>282</v>
      </c>
      <c r="C141" s="247" t="s">
        <v>283</v>
      </c>
      <c r="D141" s="60">
        <f t="shared" ref="D141:E141" si="29">SUM(D142:D150)</f>
        <v>0</v>
      </c>
      <c r="E141" s="60">
        <f t="shared" si="29"/>
        <v>0</v>
      </c>
      <c r="F141" s="45" t="str">
        <f t="shared" si="26"/>
        <v>-</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0</v>
      </c>
      <c r="E146" s="194">
        <v>0</v>
      </c>
      <c r="F146" s="45" t="str">
        <f t="shared" si="26"/>
        <v>-</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0</v>
      </c>
      <c r="E151" s="194">
        <v>0</v>
      </c>
      <c r="F151" s="45" t="str">
        <f t="shared" si="26"/>
        <v>-</v>
      </c>
    </row>
    <row r="152" spans="1:6" ht="12.75" customHeight="1" x14ac:dyDescent="0.2">
      <c r="A152" s="63">
        <v>3</v>
      </c>
      <c r="B152" s="64" t="s">
        <v>304</v>
      </c>
      <c r="C152" s="247" t="s">
        <v>11</v>
      </c>
      <c r="D152" s="60">
        <f>D153+D164+D202+D221+D230+D262+D273</f>
        <v>1027181.2000000001</v>
      </c>
      <c r="E152" s="60">
        <f>E153+E164+E202+E221+E230+E262+E273</f>
        <v>1050979.23</v>
      </c>
      <c r="F152" s="45">
        <f t="shared" si="26"/>
        <v>102.31682881267685</v>
      </c>
    </row>
    <row r="153" spans="1:6" ht="12.75" customHeight="1" x14ac:dyDescent="0.2">
      <c r="A153" s="63">
        <v>31</v>
      </c>
      <c r="B153" s="64" t="s">
        <v>305</v>
      </c>
      <c r="C153" s="247" t="s">
        <v>306</v>
      </c>
      <c r="D153" s="60">
        <f t="shared" ref="D153:E153" si="30">D154+D159+D160</f>
        <v>951749.69000000006</v>
      </c>
      <c r="E153" s="60">
        <f t="shared" si="30"/>
        <v>947871.73</v>
      </c>
      <c r="F153" s="45">
        <f t="shared" si="26"/>
        <v>99.592544127857806</v>
      </c>
    </row>
    <row r="154" spans="1:6" ht="12.75" customHeight="1" x14ac:dyDescent="0.2">
      <c r="A154" s="63">
        <v>311</v>
      </c>
      <c r="B154" s="64" t="s">
        <v>307</v>
      </c>
      <c r="C154" s="247" t="s">
        <v>308</v>
      </c>
      <c r="D154" s="60">
        <f t="shared" ref="D154:E154" si="31">SUM(D155:D158)</f>
        <v>671170.42</v>
      </c>
      <c r="E154" s="60">
        <f t="shared" si="31"/>
        <v>723612.22</v>
      </c>
      <c r="F154" s="45">
        <f t="shared" si="26"/>
        <v>107.81348498642119</v>
      </c>
    </row>
    <row r="155" spans="1:6" ht="12.75" customHeight="1" x14ac:dyDescent="0.2">
      <c r="A155" s="63">
        <v>3111</v>
      </c>
      <c r="B155" s="64" t="s">
        <v>309</v>
      </c>
      <c r="C155" s="247" t="s">
        <v>310</v>
      </c>
      <c r="D155" s="194">
        <v>671170.42</v>
      </c>
      <c r="E155" s="194">
        <v>723612.22</v>
      </c>
      <c r="F155" s="45">
        <f t="shared" si="26"/>
        <v>107.81348498642119</v>
      </c>
    </row>
    <row r="156" spans="1:6" ht="12.75" customHeight="1" x14ac:dyDescent="0.2">
      <c r="A156" s="63">
        <v>3112</v>
      </c>
      <c r="B156" s="64" t="s">
        <v>311</v>
      </c>
      <c r="C156" s="247" t="s">
        <v>312</v>
      </c>
      <c r="D156" s="194">
        <v>0</v>
      </c>
      <c r="E156" s="194">
        <v>0</v>
      </c>
      <c r="F156" s="45" t="str">
        <f t="shared" si="26"/>
        <v>-</v>
      </c>
    </row>
    <row r="157" spans="1:6" ht="12.75" customHeight="1" x14ac:dyDescent="0.2">
      <c r="A157" s="63">
        <v>3113</v>
      </c>
      <c r="B157" s="65" t="s">
        <v>313</v>
      </c>
      <c r="C157" s="247" t="s">
        <v>314</v>
      </c>
      <c r="D157" s="194">
        <v>0</v>
      </c>
      <c r="E157" s="194">
        <v>0</v>
      </c>
      <c r="F157" s="45" t="str">
        <f t="shared" si="26"/>
        <v>-</v>
      </c>
    </row>
    <row r="158" spans="1:6" ht="12.75" customHeight="1" x14ac:dyDescent="0.2">
      <c r="A158" s="63">
        <v>3114</v>
      </c>
      <c r="B158" s="65" t="s">
        <v>315</v>
      </c>
      <c r="C158" s="247" t="s">
        <v>316</v>
      </c>
      <c r="D158" s="194">
        <v>0</v>
      </c>
      <c r="E158" s="194">
        <v>0</v>
      </c>
      <c r="F158" s="45" t="str">
        <f t="shared" si="26"/>
        <v>-</v>
      </c>
    </row>
    <row r="159" spans="1:6" ht="12.75" customHeight="1" x14ac:dyDescent="0.2">
      <c r="A159" s="63">
        <v>312</v>
      </c>
      <c r="B159" s="65" t="s">
        <v>317</v>
      </c>
      <c r="C159" s="247" t="s">
        <v>318</v>
      </c>
      <c r="D159" s="194">
        <v>132485.92000000001</v>
      </c>
      <c r="E159" s="194">
        <v>64881.08</v>
      </c>
      <c r="F159" s="45">
        <f t="shared" si="26"/>
        <v>48.972056804224927</v>
      </c>
    </row>
    <row r="160" spans="1:6" ht="12.75" customHeight="1" x14ac:dyDescent="0.2">
      <c r="A160" s="63">
        <v>313</v>
      </c>
      <c r="B160" s="65" t="s">
        <v>319</v>
      </c>
      <c r="C160" s="247" t="s">
        <v>320</v>
      </c>
      <c r="D160" s="60">
        <f t="shared" ref="D160:E160" si="32">SUM(D161:D163)</f>
        <v>148093.35</v>
      </c>
      <c r="E160" s="60">
        <f t="shared" si="32"/>
        <v>159378.43</v>
      </c>
      <c r="F160" s="45">
        <f t="shared" si="26"/>
        <v>107.62024763434684</v>
      </c>
    </row>
    <row r="161" spans="1:6" ht="12.75" customHeight="1" x14ac:dyDescent="0.2">
      <c r="A161" s="63">
        <v>3131</v>
      </c>
      <c r="B161" s="65" t="s">
        <v>321</v>
      </c>
      <c r="C161" s="247" t="s">
        <v>322</v>
      </c>
      <c r="D161" s="194">
        <v>50980.89</v>
      </c>
      <c r="E161" s="194">
        <v>54931.24</v>
      </c>
      <c r="F161" s="45">
        <f t="shared" si="26"/>
        <v>107.74868779262189</v>
      </c>
    </row>
    <row r="162" spans="1:6" ht="12.75" customHeight="1" x14ac:dyDescent="0.2">
      <c r="A162" s="63">
        <v>3132</v>
      </c>
      <c r="B162" s="65" t="s">
        <v>323</v>
      </c>
      <c r="C162" s="247" t="s">
        <v>324</v>
      </c>
      <c r="D162" s="194">
        <v>97112.46</v>
      </c>
      <c r="E162" s="194">
        <v>104447.19</v>
      </c>
      <c r="F162" s="45">
        <f t="shared" si="26"/>
        <v>107.55282071940098</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75431.509999999995</v>
      </c>
      <c r="E164" s="60">
        <f>E165+E170+E178+E188+E189+E194</f>
        <v>101007.5</v>
      </c>
      <c r="F164" s="45">
        <f t="shared" si="26"/>
        <v>133.90624156933887</v>
      </c>
    </row>
    <row r="165" spans="1:6" ht="12.75" customHeight="1" x14ac:dyDescent="0.2">
      <c r="A165" s="63">
        <v>321</v>
      </c>
      <c r="B165" s="64" t="s">
        <v>329</v>
      </c>
      <c r="C165" s="247" t="s">
        <v>330</v>
      </c>
      <c r="D165" s="60">
        <f t="shared" ref="D165:E165" si="33">SUM(D166:D169)</f>
        <v>18839.96</v>
      </c>
      <c r="E165" s="60">
        <f t="shared" si="33"/>
        <v>18672.560000000001</v>
      </c>
      <c r="F165" s="45">
        <f t="shared" si="26"/>
        <v>99.111463081662606</v>
      </c>
    </row>
    <row r="166" spans="1:6" ht="12.75" customHeight="1" x14ac:dyDescent="0.2">
      <c r="A166" s="63">
        <v>3211</v>
      </c>
      <c r="B166" s="64" t="s">
        <v>331</v>
      </c>
      <c r="C166" s="247" t="s">
        <v>332</v>
      </c>
      <c r="D166" s="194">
        <v>1897.12</v>
      </c>
      <c r="E166" s="194">
        <v>1886.36</v>
      </c>
      <c r="F166" s="45">
        <f t="shared" si="26"/>
        <v>99.432824491861354</v>
      </c>
    </row>
    <row r="167" spans="1:6" ht="12.75" customHeight="1" x14ac:dyDescent="0.2">
      <c r="A167" s="63">
        <v>3212</v>
      </c>
      <c r="B167" s="64" t="s">
        <v>333</v>
      </c>
      <c r="C167" s="247" t="s">
        <v>334</v>
      </c>
      <c r="D167" s="194">
        <v>13227.42</v>
      </c>
      <c r="E167" s="194">
        <v>13506.2</v>
      </c>
      <c r="F167" s="45">
        <f t="shared" si="26"/>
        <v>102.10759165430599</v>
      </c>
    </row>
    <row r="168" spans="1:6" ht="12.75" customHeight="1" x14ac:dyDescent="0.2">
      <c r="A168" s="63">
        <v>3213</v>
      </c>
      <c r="B168" s="64" t="s">
        <v>335</v>
      </c>
      <c r="C168" s="247" t="s">
        <v>336</v>
      </c>
      <c r="D168" s="194">
        <v>3715.42</v>
      </c>
      <c r="E168" s="194">
        <v>3280</v>
      </c>
      <c r="F168" s="45">
        <f t="shared" si="26"/>
        <v>88.280732730081652</v>
      </c>
    </row>
    <row r="169" spans="1:6" ht="12.75" customHeight="1" x14ac:dyDescent="0.2">
      <c r="A169" s="63">
        <v>3214</v>
      </c>
      <c r="B169" s="64" t="s">
        <v>337</v>
      </c>
      <c r="C169" s="247" t="s">
        <v>338</v>
      </c>
      <c r="D169" s="194">
        <v>0</v>
      </c>
      <c r="E169" s="194">
        <v>0</v>
      </c>
      <c r="F169" s="45" t="str">
        <f t="shared" si="26"/>
        <v>-</v>
      </c>
    </row>
    <row r="170" spans="1:6" ht="12.75" customHeight="1" x14ac:dyDescent="0.2">
      <c r="A170" s="63">
        <v>322</v>
      </c>
      <c r="B170" s="64" t="s">
        <v>339</v>
      </c>
      <c r="C170" s="247" t="s">
        <v>340</v>
      </c>
      <c r="D170" s="60">
        <f t="shared" ref="D170:E170" si="34">SUM(D171:D177)</f>
        <v>25842.16</v>
      </c>
      <c r="E170" s="60">
        <f t="shared" si="34"/>
        <v>45614.61</v>
      </c>
      <c r="F170" s="45">
        <f t="shared" si="26"/>
        <v>176.51237357867919</v>
      </c>
    </row>
    <row r="171" spans="1:6" ht="12.75" customHeight="1" x14ac:dyDescent="0.2">
      <c r="A171" s="63">
        <v>3221</v>
      </c>
      <c r="B171" s="64" t="s">
        <v>341</v>
      </c>
      <c r="C171" s="247" t="s">
        <v>342</v>
      </c>
      <c r="D171" s="194">
        <v>2146.9699999999998</v>
      </c>
      <c r="E171" s="194">
        <v>4098.22</v>
      </c>
      <c r="F171" s="45">
        <f t="shared" si="26"/>
        <v>190.88389684066385</v>
      </c>
    </row>
    <row r="172" spans="1:6" ht="12.75" customHeight="1" x14ac:dyDescent="0.2">
      <c r="A172" s="63">
        <v>3222</v>
      </c>
      <c r="B172" s="64" t="s">
        <v>343</v>
      </c>
      <c r="C172" s="247" t="s">
        <v>344</v>
      </c>
      <c r="D172" s="194">
        <v>0</v>
      </c>
      <c r="E172" s="194">
        <v>0</v>
      </c>
      <c r="F172" s="45" t="str">
        <f t="shared" si="26"/>
        <v>-</v>
      </c>
    </row>
    <row r="173" spans="1:6" ht="12.75" customHeight="1" x14ac:dyDescent="0.2">
      <c r="A173" s="63">
        <v>3223</v>
      </c>
      <c r="B173" s="65" t="s">
        <v>345</v>
      </c>
      <c r="C173" s="247" t="s">
        <v>346</v>
      </c>
      <c r="D173" s="194">
        <v>9944.6200000000008</v>
      </c>
      <c r="E173" s="194">
        <v>13328.5</v>
      </c>
      <c r="F173" s="45">
        <f t="shared" si="26"/>
        <v>134.02724287101969</v>
      </c>
    </row>
    <row r="174" spans="1:6" ht="12.75" customHeight="1" x14ac:dyDescent="0.2">
      <c r="A174" s="63">
        <v>3224</v>
      </c>
      <c r="B174" s="65" t="s">
        <v>347</v>
      </c>
      <c r="C174" s="247" t="s">
        <v>348</v>
      </c>
      <c r="D174" s="194">
        <v>4378.1099999999997</v>
      </c>
      <c r="E174" s="194">
        <v>2216.75</v>
      </c>
      <c r="F174" s="45">
        <f t="shared" si="26"/>
        <v>50.632578898200364</v>
      </c>
    </row>
    <row r="175" spans="1:6" ht="12.75" customHeight="1" x14ac:dyDescent="0.2">
      <c r="A175" s="63">
        <v>3225</v>
      </c>
      <c r="B175" s="65" t="s">
        <v>349</v>
      </c>
      <c r="C175" s="247" t="s">
        <v>350</v>
      </c>
      <c r="D175" s="194">
        <v>1261.5899999999999</v>
      </c>
      <c r="E175" s="194">
        <v>2050.39</v>
      </c>
      <c r="F175" s="45">
        <f t="shared" si="26"/>
        <v>162.52427492291471</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v>8110.87</v>
      </c>
      <c r="E177" s="194">
        <v>23920.75</v>
      </c>
      <c r="F177" s="45">
        <f t="shared" si="26"/>
        <v>294.92212302749272</v>
      </c>
    </row>
    <row r="178" spans="1:6" ht="12.75" customHeight="1" x14ac:dyDescent="0.2">
      <c r="A178" s="63">
        <v>323</v>
      </c>
      <c r="B178" s="65" t="s">
        <v>355</v>
      </c>
      <c r="C178" s="247" t="s">
        <v>356</v>
      </c>
      <c r="D178" s="60">
        <f t="shared" ref="D178:E178" si="35">SUM(D179:D187)</f>
        <v>23658.5</v>
      </c>
      <c r="E178" s="60">
        <f t="shared" si="35"/>
        <v>28379.200000000001</v>
      </c>
      <c r="F178" s="45">
        <f t="shared" si="26"/>
        <v>119.95350508273984</v>
      </c>
    </row>
    <row r="179" spans="1:6" ht="12.75" customHeight="1" x14ac:dyDescent="0.2">
      <c r="A179" s="63">
        <v>3231</v>
      </c>
      <c r="B179" s="65" t="s">
        <v>357</v>
      </c>
      <c r="C179" s="247" t="s">
        <v>358</v>
      </c>
      <c r="D179" s="194">
        <v>3395.16</v>
      </c>
      <c r="E179" s="194">
        <v>2917.97</v>
      </c>
      <c r="F179" s="45">
        <f t="shared" si="26"/>
        <v>85.944992283132464</v>
      </c>
    </row>
    <row r="180" spans="1:6" ht="12.75" customHeight="1" x14ac:dyDescent="0.2">
      <c r="A180" s="63">
        <v>3232</v>
      </c>
      <c r="B180" s="65" t="s">
        <v>359</v>
      </c>
      <c r="C180" s="247" t="s">
        <v>360</v>
      </c>
      <c r="D180" s="194">
        <v>11076.83</v>
      </c>
      <c r="E180" s="194">
        <v>12274.96</v>
      </c>
      <c r="F180" s="45">
        <f t="shared" si="26"/>
        <v>110.81654227788998</v>
      </c>
    </row>
    <row r="181" spans="1:6" ht="12.75" customHeight="1" x14ac:dyDescent="0.2">
      <c r="A181" s="63">
        <v>3233</v>
      </c>
      <c r="B181" s="65" t="s">
        <v>361</v>
      </c>
      <c r="C181" s="247" t="s">
        <v>362</v>
      </c>
      <c r="D181" s="194"/>
      <c r="E181" s="194">
        <v>248.85</v>
      </c>
      <c r="F181" s="45" t="str">
        <f t="shared" si="26"/>
        <v>-</v>
      </c>
    </row>
    <row r="182" spans="1:6" ht="12.75" customHeight="1" x14ac:dyDescent="0.2">
      <c r="A182" s="63">
        <v>3234</v>
      </c>
      <c r="B182" s="65" t="s">
        <v>363</v>
      </c>
      <c r="C182" s="247" t="s">
        <v>364</v>
      </c>
      <c r="D182" s="194">
        <v>1447.87</v>
      </c>
      <c r="E182" s="194">
        <v>1792.45</v>
      </c>
      <c r="F182" s="45">
        <f t="shared" si="26"/>
        <v>123.79909798531637</v>
      </c>
    </row>
    <row r="183" spans="1:6" ht="12.75" customHeight="1" x14ac:dyDescent="0.2">
      <c r="A183" s="63">
        <v>3235</v>
      </c>
      <c r="B183" s="64" t="s">
        <v>365</v>
      </c>
      <c r="C183" s="247" t="s">
        <v>366</v>
      </c>
      <c r="D183" s="194">
        <v>2790</v>
      </c>
      <c r="E183" s="194">
        <v>3887.5</v>
      </c>
      <c r="F183" s="45">
        <f t="shared" si="26"/>
        <v>139.33691756272401</v>
      </c>
    </row>
    <row r="184" spans="1:6" ht="12.75" customHeight="1" x14ac:dyDescent="0.2">
      <c r="A184" s="63">
        <v>3236</v>
      </c>
      <c r="B184" s="64" t="s">
        <v>367</v>
      </c>
      <c r="C184" s="247" t="s">
        <v>368</v>
      </c>
      <c r="D184" s="194">
        <v>46</v>
      </c>
      <c r="E184" s="194">
        <v>41.82</v>
      </c>
      <c r="F184" s="45">
        <f t="shared" si="26"/>
        <v>90.913043478260875</v>
      </c>
    </row>
    <row r="185" spans="1:6" ht="12.75" customHeight="1" x14ac:dyDescent="0.2">
      <c r="A185" s="63">
        <v>3237</v>
      </c>
      <c r="B185" s="64" t="s">
        <v>369</v>
      </c>
      <c r="C185" s="247" t="s">
        <v>370</v>
      </c>
      <c r="D185" s="194">
        <v>3785.34</v>
      </c>
      <c r="E185" s="194">
        <v>6154.45</v>
      </c>
      <c r="F185" s="45">
        <f t="shared" si="26"/>
        <v>162.58645194355063</v>
      </c>
    </row>
    <row r="186" spans="1:6" ht="12.75" customHeight="1" x14ac:dyDescent="0.2">
      <c r="A186" s="63">
        <v>3238</v>
      </c>
      <c r="B186" s="64" t="s">
        <v>371</v>
      </c>
      <c r="C186" s="247" t="s">
        <v>372</v>
      </c>
      <c r="D186" s="194">
        <v>0</v>
      </c>
      <c r="E186" s="194">
        <v>0</v>
      </c>
      <c r="F186" s="45" t="str">
        <f t="shared" si="26"/>
        <v>-</v>
      </c>
    </row>
    <row r="187" spans="1:6" ht="12.75" customHeight="1" x14ac:dyDescent="0.2">
      <c r="A187" s="63">
        <v>3239</v>
      </c>
      <c r="B187" s="64" t="s">
        <v>373</v>
      </c>
      <c r="C187" s="247" t="s">
        <v>374</v>
      </c>
      <c r="D187" s="194">
        <v>1117.3</v>
      </c>
      <c r="E187" s="194">
        <v>1061.2</v>
      </c>
      <c r="F187" s="45">
        <f t="shared" si="26"/>
        <v>94.97896715295802</v>
      </c>
    </row>
    <row r="188" spans="1:6" ht="12.75" customHeight="1" x14ac:dyDescent="0.2">
      <c r="A188" s="63">
        <v>324</v>
      </c>
      <c r="B188" s="64" t="s">
        <v>375</v>
      </c>
      <c r="C188" s="247" t="s">
        <v>376</v>
      </c>
      <c r="D188" s="194">
        <v>0</v>
      </c>
      <c r="E188" s="194">
        <v>0</v>
      </c>
      <c r="F188" s="45" t="str">
        <f t="shared" si="26"/>
        <v>-</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7090.89</v>
      </c>
      <c r="E194" s="60">
        <f t="shared" si="36"/>
        <v>8341.1299999999992</v>
      </c>
      <c r="F194" s="45">
        <f t="shared" si="26"/>
        <v>117.63163721338223</v>
      </c>
    </row>
    <row r="195" spans="1:6" ht="12.75" customHeight="1" x14ac:dyDescent="0.2">
      <c r="A195" s="63">
        <v>3291</v>
      </c>
      <c r="B195" s="183" t="s">
        <v>389</v>
      </c>
      <c r="C195" s="247" t="s">
        <v>390</v>
      </c>
      <c r="D195" s="194">
        <v>0</v>
      </c>
      <c r="E195" s="194">
        <v>0</v>
      </c>
      <c r="F195" s="45" t="str">
        <f t="shared" si="26"/>
        <v>-</v>
      </c>
    </row>
    <row r="196" spans="1:6" ht="12.75" customHeight="1" x14ac:dyDescent="0.2">
      <c r="A196" s="63">
        <v>3292</v>
      </c>
      <c r="B196" s="64" t="s">
        <v>391</v>
      </c>
      <c r="C196" s="247" t="s">
        <v>392</v>
      </c>
      <c r="D196" s="194">
        <v>5929.35</v>
      </c>
      <c r="E196" s="194">
        <v>7692.45</v>
      </c>
      <c r="F196" s="45">
        <f t="shared" si="26"/>
        <v>129.73513116952108</v>
      </c>
    </row>
    <row r="197" spans="1:6" ht="12.75" customHeight="1" x14ac:dyDescent="0.2">
      <c r="A197" s="63">
        <v>3293</v>
      </c>
      <c r="B197" s="64" t="s">
        <v>393</v>
      </c>
      <c r="C197" s="247" t="s">
        <v>394</v>
      </c>
      <c r="D197" s="194">
        <v>592.45000000000005</v>
      </c>
      <c r="E197" s="194">
        <v>131.25</v>
      </c>
      <c r="F197" s="45">
        <f t="shared" si="26"/>
        <v>22.153768250485271</v>
      </c>
    </row>
    <row r="198" spans="1:6" ht="12.75" customHeight="1" x14ac:dyDescent="0.2">
      <c r="A198" s="63">
        <v>3294</v>
      </c>
      <c r="B198" s="64" t="s">
        <v>395</v>
      </c>
      <c r="C198" s="247" t="s">
        <v>396</v>
      </c>
      <c r="D198" s="194">
        <v>0</v>
      </c>
      <c r="E198" s="194">
        <v>0</v>
      </c>
      <c r="F198" s="45" t="str">
        <f t="shared" si="26"/>
        <v>-</v>
      </c>
    </row>
    <row r="199" spans="1:6" ht="12.75" customHeight="1" x14ac:dyDescent="0.2">
      <c r="A199" s="63">
        <v>3295</v>
      </c>
      <c r="B199" s="64" t="s">
        <v>397</v>
      </c>
      <c r="C199" s="247" t="s">
        <v>398</v>
      </c>
      <c r="D199" s="194">
        <v>191.16</v>
      </c>
      <c r="E199" s="194">
        <v>191.16</v>
      </c>
      <c r="F199" s="45">
        <f t="shared" si="26"/>
        <v>100</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377.93</v>
      </c>
      <c r="E201" s="194">
        <v>326.27</v>
      </c>
      <c r="F201" s="45">
        <f t="shared" si="26"/>
        <v>86.330802000370426</v>
      </c>
    </row>
    <row r="202" spans="1:6" ht="12.75" customHeight="1" x14ac:dyDescent="0.2">
      <c r="A202" s="63">
        <v>34</v>
      </c>
      <c r="B202" s="183" t="s">
        <v>403</v>
      </c>
      <c r="C202" s="247" t="s">
        <v>404</v>
      </c>
      <c r="D202" s="60">
        <f t="shared" ref="D202:E202" si="37">D203+D208+D216</f>
        <v>0</v>
      </c>
      <c r="E202" s="60">
        <f t="shared" si="37"/>
        <v>0</v>
      </c>
      <c r="F202" s="45" t="str">
        <f t="shared" si="26"/>
        <v>-</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0</v>
      </c>
      <c r="E216" s="60">
        <f t="shared" si="40"/>
        <v>0</v>
      </c>
      <c r="F216" s="45" t="str">
        <f t="shared" si="26"/>
        <v>-</v>
      </c>
    </row>
    <row r="217" spans="1:6" ht="12.75" customHeight="1" x14ac:dyDescent="0.2">
      <c r="A217" s="63">
        <v>3431</v>
      </c>
      <c r="B217" s="182" t="s">
        <v>433</v>
      </c>
      <c r="C217" s="247" t="s">
        <v>434</v>
      </c>
      <c r="D217" s="194">
        <v>0</v>
      </c>
      <c r="E217" s="194">
        <v>0</v>
      </c>
      <c r="F217" s="45" t="str">
        <f t="shared" si="26"/>
        <v>-</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0</v>
      </c>
      <c r="E219" s="194">
        <v>0</v>
      </c>
      <c r="F219" s="45" t="str">
        <f t="shared" si="26"/>
        <v>-</v>
      </c>
    </row>
    <row r="220" spans="1:6" ht="12.75" customHeight="1" x14ac:dyDescent="0.2">
      <c r="A220" s="63">
        <v>3434</v>
      </c>
      <c r="B220" s="65" t="s">
        <v>439</v>
      </c>
      <c r="C220" s="247" t="s">
        <v>440</v>
      </c>
      <c r="D220" s="194">
        <v>0</v>
      </c>
      <c r="E220" s="194">
        <v>0</v>
      </c>
      <c r="F220" s="45" t="str">
        <f t="shared" si="26"/>
        <v>-</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0</v>
      </c>
      <c r="E237" s="60">
        <f t="shared" si="47"/>
        <v>0</v>
      </c>
      <c r="F237" s="45" t="str">
        <f t="shared" si="44"/>
        <v>-</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0</v>
      </c>
      <c r="E239" s="194">
        <v>0</v>
      </c>
      <c r="F239" s="45" t="str">
        <f t="shared" si="44"/>
        <v>-</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0</v>
      </c>
      <c r="E246" s="60">
        <f t="shared" si="48"/>
        <v>0</v>
      </c>
      <c r="F246" s="45" t="str">
        <f t="shared" ref="F246:F249" si="49">IF(D246&lt;&gt;0,IF(E246/D246&gt;=100,"&gt;&gt;100",E246/D246*100),"-")</f>
        <v>-</v>
      </c>
    </row>
    <row r="247" spans="1:6" ht="12.75" customHeight="1" x14ac:dyDescent="0.2">
      <c r="A247" s="63" t="s">
        <v>490</v>
      </c>
      <c r="B247" s="64" t="s">
        <v>491</v>
      </c>
      <c r="C247" s="247" t="s">
        <v>490</v>
      </c>
      <c r="D247" s="194">
        <v>0</v>
      </c>
      <c r="E247" s="194">
        <v>0</v>
      </c>
      <c r="F247" s="45" t="str">
        <f t="shared" si="49"/>
        <v>-</v>
      </c>
    </row>
    <row r="248" spans="1:6" ht="12.75" customHeight="1" x14ac:dyDescent="0.2">
      <c r="A248" s="63" t="s">
        <v>492</v>
      </c>
      <c r="B248" s="64" t="s">
        <v>493</v>
      </c>
      <c r="C248" s="247" t="s">
        <v>492</v>
      </c>
      <c r="D248" s="194">
        <v>0</v>
      </c>
      <c r="E248" s="194">
        <v>0</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0</v>
      </c>
      <c r="E250" s="60">
        <f t="shared" si="50"/>
        <v>0</v>
      </c>
      <c r="F250" s="45" t="str">
        <f t="shared" ref="F250:F253" si="51">IF(D250&lt;&gt;0,IF(E250/D250&gt;=100,"&gt;&gt;100",E250/D250*100),"-")</f>
        <v>-</v>
      </c>
    </row>
    <row r="251" spans="1:6" ht="24" x14ac:dyDescent="0.2">
      <c r="A251" s="63">
        <v>3672</v>
      </c>
      <c r="B251" s="64" t="s">
        <v>498</v>
      </c>
      <c r="C251" s="247" t="s">
        <v>499</v>
      </c>
      <c r="D251" s="194">
        <v>0</v>
      </c>
      <c r="E251" s="194">
        <v>0</v>
      </c>
      <c r="F251" s="45" t="str">
        <f t="shared" si="51"/>
        <v>-</v>
      </c>
    </row>
    <row r="252" spans="1:6" ht="24" x14ac:dyDescent="0.2">
      <c r="A252" s="63">
        <v>3673</v>
      </c>
      <c r="B252" s="64" t="s">
        <v>500</v>
      </c>
      <c r="C252" s="247" t="s">
        <v>501</v>
      </c>
      <c r="D252" s="194">
        <v>0</v>
      </c>
      <c r="E252" s="194">
        <v>0</v>
      </c>
      <c r="F252" s="45" t="str">
        <f t="shared" si="51"/>
        <v>-</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0</v>
      </c>
      <c r="E262" s="60">
        <f t="shared" si="55"/>
        <v>2100</v>
      </c>
      <c r="F262" s="45" t="str">
        <f t="shared" ref="F262:F268" si="56">IF(D262&lt;&gt;0,IF(E262/D262&gt;=100,"&gt;&gt;100",E262/D262*100),"-")</f>
        <v>-</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0</v>
      </c>
      <c r="E269" s="60">
        <f t="shared" si="58"/>
        <v>2100</v>
      </c>
      <c r="F269" s="45" t="str">
        <f t="shared" ref="F269:F272" si="59">IF(D269&lt;&gt;0,IF(E269/D269&gt;=100,"&gt;&gt;100",E269/D269*100),"-")</f>
        <v>-</v>
      </c>
    </row>
    <row r="270" spans="1:6" ht="12.75" customHeight="1" x14ac:dyDescent="0.2">
      <c r="A270" s="63">
        <v>3721</v>
      </c>
      <c r="B270" s="65" t="s">
        <v>530</v>
      </c>
      <c r="C270" s="247" t="s">
        <v>531</v>
      </c>
      <c r="D270" s="194">
        <v>0</v>
      </c>
      <c r="E270" s="194">
        <v>2100</v>
      </c>
      <c r="F270" s="45" t="str">
        <f t="shared" si="59"/>
        <v>-</v>
      </c>
    </row>
    <row r="271" spans="1:6" ht="12.75" customHeight="1" x14ac:dyDescent="0.2">
      <c r="A271" s="63">
        <v>3722</v>
      </c>
      <c r="B271" s="65" t="s">
        <v>532</v>
      </c>
      <c r="C271" s="247" t="s">
        <v>533</v>
      </c>
      <c r="D271" s="194">
        <v>0</v>
      </c>
      <c r="E271" s="194">
        <v>0</v>
      </c>
      <c r="F271" s="45" t="str">
        <f t="shared" si="59"/>
        <v>-</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538</v>
      </c>
      <c r="C274" s="247" t="s">
        <v>539</v>
      </c>
      <c r="D274" s="60">
        <f t="shared" ref="D274:E274" si="62">SUM(D275:D277)</f>
        <v>0</v>
      </c>
      <c r="E274" s="60">
        <f t="shared" si="62"/>
        <v>0</v>
      </c>
      <c r="F274" s="45" t="str">
        <f t="shared" si="61"/>
        <v>-</v>
      </c>
    </row>
    <row r="275" spans="1:6" ht="12.75" customHeight="1" x14ac:dyDescent="0.2">
      <c r="A275" s="63">
        <v>3811</v>
      </c>
      <c r="B275" s="64" t="s">
        <v>540</v>
      </c>
      <c r="C275" s="247" t="s">
        <v>541</v>
      </c>
      <c r="D275" s="194">
        <v>0</v>
      </c>
      <c r="E275" s="194">
        <v>0</v>
      </c>
      <c r="F275" s="45" t="str">
        <f t="shared" si="61"/>
        <v>-</v>
      </c>
    </row>
    <row r="276" spans="1:6" ht="12.75" customHeight="1" x14ac:dyDescent="0.2">
      <c r="A276" s="63">
        <v>3812</v>
      </c>
      <c r="B276" s="64" t="s">
        <v>542</v>
      </c>
      <c r="C276" s="247" t="s">
        <v>543</v>
      </c>
      <c r="D276" s="194">
        <v>0</v>
      </c>
      <c r="E276" s="194">
        <v>0</v>
      </c>
      <c r="F276" s="45" t="str">
        <f t="shared" si="61"/>
        <v>-</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0</v>
      </c>
      <c r="E289" s="60">
        <f t="shared" si="67"/>
        <v>0</v>
      </c>
      <c r="F289" s="45" t="str">
        <f t="shared" si="66"/>
        <v>-</v>
      </c>
    </row>
    <row r="290" spans="1:6" ht="24" x14ac:dyDescent="0.2">
      <c r="A290" s="63">
        <v>3861</v>
      </c>
      <c r="B290" s="64" t="s">
        <v>569</v>
      </c>
      <c r="C290" s="247" t="s">
        <v>570</v>
      </c>
      <c r="D290" s="194">
        <v>0</v>
      </c>
      <c r="E290" s="194">
        <v>0</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0</v>
      </c>
      <c r="E294" s="194">
        <v>0</v>
      </c>
      <c r="F294" s="45" t="str">
        <f t="shared" si="66"/>
        <v>-</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1027181.2000000001</v>
      </c>
      <c r="E299" s="60">
        <f>E152-E297+E298</f>
        <v>1050979.23</v>
      </c>
      <c r="F299" s="45">
        <f t="shared" si="68"/>
        <v>102.31682881267685</v>
      </c>
    </row>
    <row r="300" spans="1:6" ht="12.75" customHeight="1" x14ac:dyDescent="0.2">
      <c r="A300" s="63" t="s">
        <v>579</v>
      </c>
      <c r="B300" s="64" t="s">
        <v>590</v>
      </c>
      <c r="C300" s="247" t="s">
        <v>591</v>
      </c>
      <c r="D300" s="60">
        <f>IF(D6&gt;=D299,D6-D299,0)</f>
        <v>22690.000000000116</v>
      </c>
      <c r="E300" s="60">
        <f>IF(E6&gt;=E299,E6-E299,0)</f>
        <v>86824.779999999795</v>
      </c>
      <c r="F300" s="45">
        <f t="shared" si="68"/>
        <v>382.65658880563842</v>
      </c>
    </row>
    <row r="301" spans="1:6" ht="12.75" customHeight="1" x14ac:dyDescent="0.2">
      <c r="A301" s="63" t="s">
        <v>579</v>
      </c>
      <c r="B301" s="64" t="s">
        <v>592</v>
      </c>
      <c r="C301" s="247" t="s">
        <v>593</v>
      </c>
      <c r="D301" s="60">
        <f>IF(D299&gt;=D6,D299-D6,0)</f>
        <v>0</v>
      </c>
      <c r="E301" s="60">
        <f>IF(E299&gt;=E6,E299-E6,0)</f>
        <v>0</v>
      </c>
      <c r="F301" s="45" t="str">
        <f t="shared" si="68"/>
        <v>-</v>
      </c>
    </row>
    <row r="302" spans="1:6" ht="12.75" customHeight="1" x14ac:dyDescent="0.2">
      <c r="A302" s="63">
        <v>92211</v>
      </c>
      <c r="B302" s="64" t="s">
        <v>594</v>
      </c>
      <c r="C302" s="247" t="s">
        <v>595</v>
      </c>
      <c r="D302" s="194">
        <v>0</v>
      </c>
      <c r="E302" s="194">
        <v>0</v>
      </c>
      <c r="F302" s="45" t="str">
        <f t="shared" si="68"/>
        <v>-</v>
      </c>
    </row>
    <row r="303" spans="1:6" ht="12.75" customHeight="1" x14ac:dyDescent="0.2">
      <c r="A303" s="63">
        <v>92221</v>
      </c>
      <c r="B303" s="64" t="s">
        <v>596</v>
      </c>
      <c r="C303" s="247" t="s">
        <v>597</v>
      </c>
      <c r="D303" s="194">
        <v>76765.62</v>
      </c>
      <c r="E303" s="194">
        <v>77612.77</v>
      </c>
      <c r="F303" s="45">
        <f t="shared" si="68"/>
        <v>101.10355390863776</v>
      </c>
    </row>
    <row r="304" spans="1:6" ht="12.75" customHeight="1" x14ac:dyDescent="0.2">
      <c r="A304" s="63">
        <v>96</v>
      </c>
      <c r="B304" s="220" t="s">
        <v>598</v>
      </c>
      <c r="C304" s="247" t="s">
        <v>599</v>
      </c>
      <c r="D304" s="194">
        <v>14186.53</v>
      </c>
      <c r="E304" s="194">
        <v>16.5</v>
      </c>
      <c r="F304" s="45">
        <f t="shared" si="68"/>
        <v>0.11630751142104516</v>
      </c>
    </row>
    <row r="305" spans="1:6" ht="12" x14ac:dyDescent="0.2">
      <c r="A305" s="63">
        <v>9661</v>
      </c>
      <c r="B305" s="220" t="s">
        <v>600</v>
      </c>
      <c r="C305" s="247" t="s">
        <v>601</v>
      </c>
      <c r="D305" s="194">
        <v>610.52</v>
      </c>
      <c r="E305" s="194">
        <v>1539.66</v>
      </c>
      <c r="F305" s="45">
        <f t="shared" si="68"/>
        <v>252.18829849963967</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0</v>
      </c>
      <c r="F309" s="45" t="str">
        <f t="shared" si="72"/>
        <v>-</v>
      </c>
    </row>
    <row r="310" spans="1:6" ht="24" x14ac:dyDescent="0.2">
      <c r="A310" s="63">
        <v>711</v>
      </c>
      <c r="B310" s="64" t="s">
        <v>609</v>
      </c>
      <c r="C310" s="247" t="s">
        <v>610</v>
      </c>
      <c r="D310" s="60">
        <f t="shared" ref="D310:E310" si="74">SUM(D311:D313)</f>
        <v>0</v>
      </c>
      <c r="E310" s="60">
        <f t="shared" si="74"/>
        <v>0</v>
      </c>
      <c r="F310" s="45" t="str">
        <f t="shared" si="72"/>
        <v>-</v>
      </c>
    </row>
    <row r="311" spans="1:6" ht="12.75" customHeight="1" x14ac:dyDescent="0.2">
      <c r="A311" s="63">
        <v>7111</v>
      </c>
      <c r="B311" s="64" t="s">
        <v>611</v>
      </c>
      <c r="C311" s="247" t="s">
        <v>612</v>
      </c>
      <c r="D311" s="194">
        <v>0</v>
      </c>
      <c r="E311" s="194">
        <v>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13426.849999999999</v>
      </c>
      <c r="E360" s="60">
        <f t="shared" si="86"/>
        <v>6940.82</v>
      </c>
      <c r="F360" s="45">
        <f t="shared" si="72"/>
        <v>51.693584124347858</v>
      </c>
    </row>
    <row r="361" spans="1:6" ht="12.75" customHeight="1" x14ac:dyDescent="0.2">
      <c r="A361" s="63">
        <v>41</v>
      </c>
      <c r="B361" s="64" t="s">
        <v>711</v>
      </c>
      <c r="C361" s="247" t="s">
        <v>712</v>
      </c>
      <c r="D361" s="60">
        <f t="shared" ref="D361:E361" si="87">D362+D366</f>
        <v>0</v>
      </c>
      <c r="E361" s="60">
        <f t="shared" si="87"/>
        <v>0</v>
      </c>
      <c r="F361" s="45" t="str">
        <f t="shared" si="72"/>
        <v>-</v>
      </c>
    </row>
    <row r="362" spans="1:6" ht="12.75" customHeight="1" x14ac:dyDescent="0.2">
      <c r="A362" s="63">
        <v>411</v>
      </c>
      <c r="B362" s="64" t="s">
        <v>713</v>
      </c>
      <c r="C362" s="247" t="s">
        <v>714</v>
      </c>
      <c r="D362" s="60">
        <f t="shared" ref="D362:E362" si="88">SUM(D363:D365)</f>
        <v>0</v>
      </c>
      <c r="E362" s="60">
        <f t="shared" si="88"/>
        <v>0</v>
      </c>
      <c r="F362" s="45" t="str">
        <f t="shared" si="72"/>
        <v>-</v>
      </c>
    </row>
    <row r="363" spans="1:6" ht="12.75" customHeight="1" x14ac:dyDescent="0.2">
      <c r="A363" s="63">
        <v>4111</v>
      </c>
      <c r="B363" s="64" t="s">
        <v>611</v>
      </c>
      <c r="C363" s="247" t="s">
        <v>715</v>
      </c>
      <c r="D363" s="194">
        <v>0</v>
      </c>
      <c r="E363" s="194">
        <v>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13426.849999999999</v>
      </c>
      <c r="E373" s="60">
        <f t="shared" si="90"/>
        <v>6940.82</v>
      </c>
      <c r="F373" s="45">
        <f t="shared" si="72"/>
        <v>51.693584124347858</v>
      </c>
    </row>
    <row r="374" spans="1:6" ht="12.75" customHeight="1" x14ac:dyDescent="0.2">
      <c r="A374" s="63">
        <v>421</v>
      </c>
      <c r="B374" s="64" t="s">
        <v>729</v>
      </c>
      <c r="C374" s="247" t="s">
        <v>730</v>
      </c>
      <c r="D374" s="60">
        <f t="shared" ref="D374:E374" si="91">SUM(D375:D378)</f>
        <v>0</v>
      </c>
      <c r="E374" s="60">
        <f t="shared" si="91"/>
        <v>0</v>
      </c>
      <c r="F374" s="45" t="str">
        <f t="shared" si="72"/>
        <v>-</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0</v>
      </c>
      <c r="E378" s="194">
        <v>0</v>
      </c>
      <c r="F378" s="45" t="str">
        <f t="shared" si="72"/>
        <v>-</v>
      </c>
    </row>
    <row r="379" spans="1:6" ht="12.75" customHeight="1" x14ac:dyDescent="0.2">
      <c r="A379" s="63">
        <v>422</v>
      </c>
      <c r="B379" s="64" t="s">
        <v>735</v>
      </c>
      <c r="C379" s="247" t="s">
        <v>736</v>
      </c>
      <c r="D379" s="60">
        <f t="shared" ref="D379:E379" si="92">SUM(D380:D387)</f>
        <v>12951.849999999999</v>
      </c>
      <c r="E379" s="60">
        <f t="shared" si="92"/>
        <v>4752.82</v>
      </c>
      <c r="F379" s="45">
        <f t="shared" si="72"/>
        <v>36.696070445534815</v>
      </c>
    </row>
    <row r="380" spans="1:6" ht="12.75" customHeight="1" x14ac:dyDescent="0.2">
      <c r="A380" s="63">
        <v>4221</v>
      </c>
      <c r="B380" s="64" t="s">
        <v>645</v>
      </c>
      <c r="C380" s="247" t="s">
        <v>737</v>
      </c>
      <c r="D380" s="194">
        <v>952.46</v>
      </c>
      <c r="E380" s="194">
        <v>452.95</v>
      </c>
      <c r="F380" s="45">
        <f t="shared" si="72"/>
        <v>47.555802868361923</v>
      </c>
    </row>
    <row r="381" spans="1:6" ht="12.75" customHeight="1" x14ac:dyDescent="0.2">
      <c r="A381" s="63">
        <v>4222</v>
      </c>
      <c r="B381" s="64" t="s">
        <v>738</v>
      </c>
      <c r="C381" s="247" t="s">
        <v>739</v>
      </c>
      <c r="D381" s="194">
        <v>0</v>
      </c>
      <c r="E381" s="194">
        <v>4022.5</v>
      </c>
      <c r="F381" s="45" t="str">
        <f t="shared" si="72"/>
        <v>-</v>
      </c>
    </row>
    <row r="382" spans="1:6" ht="12.75" customHeight="1" x14ac:dyDescent="0.2">
      <c r="A382" s="63">
        <v>4223</v>
      </c>
      <c r="B382" s="64" t="s">
        <v>649</v>
      </c>
      <c r="C382" s="247" t="s">
        <v>740</v>
      </c>
      <c r="D382" s="194">
        <v>11999.39</v>
      </c>
      <c r="E382" s="194">
        <v>277.37</v>
      </c>
      <c r="F382" s="45">
        <f t="shared" si="72"/>
        <v>2.3115341696536245</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0</v>
      </c>
      <c r="E386" s="194">
        <v>0</v>
      </c>
      <c r="F386" s="45" t="str">
        <f t="shared" si="72"/>
        <v>-</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0</v>
      </c>
      <c r="E393" s="60">
        <f t="shared" si="94"/>
        <v>0</v>
      </c>
      <c r="F393" s="45" t="str">
        <f t="shared" si="72"/>
        <v>-</v>
      </c>
    </row>
    <row r="394" spans="1:6" ht="12.75" customHeight="1" x14ac:dyDescent="0.2">
      <c r="A394" s="63">
        <v>4241</v>
      </c>
      <c r="B394" s="64" t="s">
        <v>754</v>
      </c>
      <c r="C394" s="247" t="s">
        <v>755</v>
      </c>
      <c r="D394" s="194">
        <v>0</v>
      </c>
      <c r="E394" s="194">
        <v>0</v>
      </c>
      <c r="F394" s="45" t="str">
        <f t="shared" si="72"/>
        <v>-</v>
      </c>
    </row>
    <row r="395" spans="1:6" ht="12.75" customHeight="1" x14ac:dyDescent="0.2">
      <c r="A395" s="63">
        <v>4242</v>
      </c>
      <c r="B395" s="64" t="s">
        <v>675</v>
      </c>
      <c r="C395" s="247" t="s">
        <v>756</v>
      </c>
      <c r="D395" s="194">
        <v>0</v>
      </c>
      <c r="E395" s="194">
        <v>0</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0</v>
      </c>
      <c r="F398" s="45" t="str">
        <f t="shared" si="72"/>
        <v>-</v>
      </c>
    </row>
    <row r="399" spans="1:6" ht="12.75" customHeight="1" x14ac:dyDescent="0.2">
      <c r="A399" s="63">
        <v>4251</v>
      </c>
      <c r="B399" s="64" t="s">
        <v>761</v>
      </c>
      <c r="C399" s="247" t="s">
        <v>762</v>
      </c>
      <c r="D399" s="194">
        <v>0</v>
      </c>
      <c r="E399" s="194">
        <v>0</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475</v>
      </c>
      <c r="E401" s="60">
        <f t="shared" si="96"/>
        <v>2188</v>
      </c>
      <c r="F401" s="45">
        <f t="shared" si="72"/>
        <v>460.63157894736844</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v>0</v>
      </c>
      <c r="E403" s="194">
        <v>0</v>
      </c>
      <c r="F403" s="45" t="str">
        <f t="shared" si="72"/>
        <v>-</v>
      </c>
    </row>
    <row r="404" spans="1:6" ht="12.75" customHeight="1" x14ac:dyDescent="0.2">
      <c r="A404" s="63">
        <v>4263</v>
      </c>
      <c r="B404" s="64" t="s">
        <v>693</v>
      </c>
      <c r="C404" s="247" t="s">
        <v>768</v>
      </c>
      <c r="D404" s="194">
        <v>475</v>
      </c>
      <c r="E404" s="194">
        <v>2188</v>
      </c>
      <c r="F404" s="45">
        <f t="shared" si="72"/>
        <v>460.63157894736844</v>
      </c>
    </row>
    <row r="405" spans="1:6" ht="12.75" customHeight="1" x14ac:dyDescent="0.2">
      <c r="A405" s="63">
        <v>4264</v>
      </c>
      <c r="B405" s="64" t="s">
        <v>695</v>
      </c>
      <c r="C405" s="247" t="s">
        <v>769</v>
      </c>
      <c r="D405" s="194">
        <v>0</v>
      </c>
      <c r="E405" s="194">
        <v>0</v>
      </c>
      <c r="F405" s="45" t="str">
        <f t="shared" si="72"/>
        <v>-</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0</v>
      </c>
      <c r="E412" s="60">
        <f t="shared" si="100"/>
        <v>0</v>
      </c>
      <c r="F412" s="45" t="str">
        <f t="shared" si="72"/>
        <v>-</v>
      </c>
    </row>
    <row r="413" spans="1:6" ht="12.75" customHeight="1" x14ac:dyDescent="0.2">
      <c r="A413" s="63">
        <v>451</v>
      </c>
      <c r="B413" s="64" t="s">
        <v>782</v>
      </c>
      <c r="C413" s="247" t="s">
        <v>783</v>
      </c>
      <c r="D413" s="194">
        <v>0</v>
      </c>
      <c r="E413" s="194">
        <v>0</v>
      </c>
      <c r="F413" s="45" t="str">
        <f t="shared" si="72"/>
        <v>-</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13426.849999999999</v>
      </c>
      <c r="E418" s="60">
        <f t="shared" si="102"/>
        <v>6940.82</v>
      </c>
      <c r="F418" s="45">
        <f t="shared" si="72"/>
        <v>51.693584124347858</v>
      </c>
    </row>
    <row r="419" spans="1:6" ht="12.75" customHeight="1" x14ac:dyDescent="0.2">
      <c r="A419" s="63">
        <v>92212</v>
      </c>
      <c r="B419" s="64" t="s">
        <v>794</v>
      </c>
      <c r="C419" s="247" t="s">
        <v>795</v>
      </c>
      <c r="D419" s="194">
        <v>0</v>
      </c>
      <c r="E419" s="194">
        <v>0</v>
      </c>
      <c r="F419" s="45" t="str">
        <f t="shared" si="72"/>
        <v>-</v>
      </c>
    </row>
    <row r="420" spans="1:6" ht="12.75" customHeight="1" x14ac:dyDescent="0.2">
      <c r="A420" s="63">
        <v>92222</v>
      </c>
      <c r="B420" s="64" t="s">
        <v>796</v>
      </c>
      <c r="C420" s="247" t="s">
        <v>797</v>
      </c>
      <c r="D420" s="194">
        <v>0</v>
      </c>
      <c r="E420" s="194">
        <v>0</v>
      </c>
      <c r="F420" s="45" t="str">
        <f t="shared" si="72"/>
        <v>-</v>
      </c>
    </row>
    <row r="421" spans="1:6" ht="12.75" customHeight="1" x14ac:dyDescent="0.2">
      <c r="A421" s="63">
        <v>97</v>
      </c>
      <c r="B421" s="220" t="s">
        <v>798</v>
      </c>
      <c r="C421" s="247" t="s">
        <v>799</v>
      </c>
      <c r="D421" s="194">
        <v>0</v>
      </c>
      <c r="E421" s="194">
        <v>0</v>
      </c>
      <c r="F421" s="45" t="str">
        <f t="shared" si="72"/>
        <v>-</v>
      </c>
    </row>
    <row r="422" spans="1:6" ht="12.75" customHeight="1" x14ac:dyDescent="0.2">
      <c r="A422" s="63" t="s">
        <v>579</v>
      </c>
      <c r="B422" s="64" t="s">
        <v>800</v>
      </c>
      <c r="C422" s="247" t="s">
        <v>801</v>
      </c>
      <c r="D422" s="60">
        <f>D6+D308</f>
        <v>1049871.2000000002</v>
      </c>
      <c r="E422" s="60">
        <f>E6+E308</f>
        <v>1137804.0099999998</v>
      </c>
      <c r="F422" s="45">
        <f t="shared" si="72"/>
        <v>108.3755807379038</v>
      </c>
    </row>
    <row r="423" spans="1:6" ht="12.75" customHeight="1" x14ac:dyDescent="0.2">
      <c r="A423" s="63" t="s">
        <v>579</v>
      </c>
      <c r="B423" s="64" t="s">
        <v>802</v>
      </c>
      <c r="C423" s="247" t="s">
        <v>803</v>
      </c>
      <c r="D423" s="60">
        <f t="shared" ref="D423:E423" si="103">D299+D360</f>
        <v>1040608.05</v>
      </c>
      <c r="E423" s="60">
        <f t="shared" si="103"/>
        <v>1057920.05</v>
      </c>
      <c r="F423" s="45">
        <f t="shared" si="72"/>
        <v>101.66364271350774</v>
      </c>
    </row>
    <row r="424" spans="1:6" ht="12.75" customHeight="1" x14ac:dyDescent="0.2">
      <c r="A424" s="63" t="s">
        <v>579</v>
      </c>
      <c r="B424" s="64" t="s">
        <v>804</v>
      </c>
      <c r="C424" s="247" t="s">
        <v>805</v>
      </c>
      <c r="D424" s="60">
        <f t="shared" ref="D424:E424" si="104">IF(D422&gt;=D423,D422-D423,0)</f>
        <v>9263.1500000001397</v>
      </c>
      <c r="E424" s="60">
        <f t="shared" si="104"/>
        <v>79883.95999999973</v>
      </c>
      <c r="F424" s="45">
        <f t="shared" si="72"/>
        <v>862.38439407759279</v>
      </c>
    </row>
    <row r="425" spans="1:6" ht="12.75" customHeight="1" x14ac:dyDescent="0.2">
      <c r="A425" s="63" t="s">
        <v>579</v>
      </c>
      <c r="B425" s="64" t="s">
        <v>806</v>
      </c>
      <c r="C425" s="247" t="s">
        <v>807</v>
      </c>
      <c r="D425" s="60">
        <f t="shared" ref="D425:E425" si="105">IF(D423&gt;=D422,D423-D422,0)</f>
        <v>0</v>
      </c>
      <c r="E425" s="60">
        <f t="shared" si="105"/>
        <v>0</v>
      </c>
      <c r="F425" s="45" t="str">
        <f t="shared" si="72"/>
        <v>-</v>
      </c>
    </row>
    <row r="426" spans="1:6" ht="12.75" customHeight="1" x14ac:dyDescent="0.2">
      <c r="A426" s="251" t="s">
        <v>808</v>
      </c>
      <c r="B426" s="183" t="s">
        <v>809</v>
      </c>
      <c r="C426" s="252" t="s">
        <v>810</v>
      </c>
      <c r="D426" s="60">
        <f t="shared" ref="D426:E426" si="106">IF(D302-D303+D419-D420&gt;=0,D302-D303+D419-D420,0)</f>
        <v>0</v>
      </c>
      <c r="E426" s="60">
        <f t="shared" si="106"/>
        <v>0</v>
      </c>
      <c r="F426" s="45" t="str">
        <f t="shared" si="72"/>
        <v>-</v>
      </c>
    </row>
    <row r="427" spans="1:6" ht="12.75" customHeight="1" x14ac:dyDescent="0.2">
      <c r="A427" s="251" t="s">
        <v>808</v>
      </c>
      <c r="B427" s="64" t="s">
        <v>811</v>
      </c>
      <c r="C427" s="252" t="s">
        <v>812</v>
      </c>
      <c r="D427" s="60">
        <f t="shared" ref="D427:E427" si="107">IF(D303-D302+D420-D419&gt;=0,D303-D302+D420-D419,0)</f>
        <v>76765.62</v>
      </c>
      <c r="E427" s="60">
        <f t="shared" si="107"/>
        <v>77612.77</v>
      </c>
      <c r="F427" s="45">
        <f t="shared" si="72"/>
        <v>101.10355390863776</v>
      </c>
    </row>
    <row r="428" spans="1:6" ht="24" x14ac:dyDescent="0.2">
      <c r="A428" s="249" t="s">
        <v>813</v>
      </c>
      <c r="B428" s="243" t="s">
        <v>814</v>
      </c>
      <c r="C428" s="250" t="s">
        <v>815</v>
      </c>
      <c r="D428" s="81">
        <f t="shared" ref="D428:E428" si="108">D304+D421</f>
        <v>14186.53</v>
      </c>
      <c r="E428" s="81">
        <f t="shared" si="108"/>
        <v>16.5</v>
      </c>
      <c r="F428" s="61">
        <f t="shared" si="72"/>
        <v>0.11630751142104516</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0</v>
      </c>
      <c r="E642" s="194">
        <v>0</v>
      </c>
      <c r="F642" s="45" t="str">
        <f t="shared" si="109"/>
        <v>-</v>
      </c>
    </row>
    <row r="643" spans="1:6" ht="12.75" customHeight="1" x14ac:dyDescent="0.2">
      <c r="A643" s="63" t="s">
        <v>579</v>
      </c>
      <c r="B643" s="64" t="s">
        <v>1233</v>
      </c>
      <c r="C643" s="247" t="s">
        <v>1234</v>
      </c>
      <c r="D643" s="60">
        <f>D422+D430</f>
        <v>1049871.2000000002</v>
      </c>
      <c r="E643" s="60">
        <f>E422+E430</f>
        <v>1137804.0099999998</v>
      </c>
      <c r="F643" s="45">
        <f t="shared" si="109"/>
        <v>108.3755807379038</v>
      </c>
    </row>
    <row r="644" spans="1:6" ht="12.75" customHeight="1" x14ac:dyDescent="0.2">
      <c r="A644" s="63" t="s">
        <v>579</v>
      </c>
      <c r="B644" s="64" t="s">
        <v>1235</v>
      </c>
      <c r="C644" s="247" t="s">
        <v>1236</v>
      </c>
      <c r="D644" s="60">
        <f>D423+D535</f>
        <v>1040608.05</v>
      </c>
      <c r="E644" s="60">
        <f>E423+E535</f>
        <v>1057920.05</v>
      </c>
      <c r="F644" s="45">
        <f t="shared" si="109"/>
        <v>101.66364271350774</v>
      </c>
    </row>
    <row r="645" spans="1:6" ht="12.75" customHeight="1" x14ac:dyDescent="0.2">
      <c r="A645" s="63" t="s">
        <v>579</v>
      </c>
      <c r="B645" s="64" t="s">
        <v>1237</v>
      </c>
      <c r="C645" s="247" t="s">
        <v>1238</v>
      </c>
      <c r="D645" s="60">
        <f t="shared" ref="D645:E645" si="163">IF(D643&gt;=D644,D643-D644,0)</f>
        <v>9263.1500000001397</v>
      </c>
      <c r="E645" s="60">
        <f t="shared" si="163"/>
        <v>79883.95999999973</v>
      </c>
      <c r="F645" s="45">
        <f t="shared" si="109"/>
        <v>862.38439407759279</v>
      </c>
    </row>
    <row r="646" spans="1:6" ht="12.75" customHeight="1" x14ac:dyDescent="0.2">
      <c r="A646" s="63" t="s">
        <v>579</v>
      </c>
      <c r="B646" s="64" t="s">
        <v>1239</v>
      </c>
      <c r="C646" s="247" t="s">
        <v>1240</v>
      </c>
      <c r="D646" s="60">
        <f t="shared" ref="D646:E646" si="164">IF(D644&gt;=D643,D644-D643,0)</f>
        <v>0</v>
      </c>
      <c r="E646" s="60">
        <f t="shared" si="164"/>
        <v>0</v>
      </c>
      <c r="F646" s="45" t="str">
        <f t="shared" si="109"/>
        <v>-</v>
      </c>
    </row>
    <row r="647" spans="1:6" ht="24" x14ac:dyDescent="0.2">
      <c r="A647" s="251" t="s">
        <v>1241</v>
      </c>
      <c r="B647" s="64" t="s">
        <v>1242</v>
      </c>
      <c r="C647" s="252" t="s">
        <v>1241</v>
      </c>
      <c r="D647" s="60">
        <f>IF(D426-D427+D641-D642&gt;=0,D426-D427+D641-D642,0)</f>
        <v>0</v>
      </c>
      <c r="E647" s="60">
        <f>IF(E426-E427+E641-E642&gt;=0,E426-E427+E641-E642,0)</f>
        <v>0</v>
      </c>
      <c r="F647" s="45" t="str">
        <f t="shared" si="109"/>
        <v>-</v>
      </c>
    </row>
    <row r="648" spans="1:6" ht="24" x14ac:dyDescent="0.2">
      <c r="A648" s="251" t="s">
        <v>1243</v>
      </c>
      <c r="B648" s="64" t="s">
        <v>1244</v>
      </c>
      <c r="C648" s="252" t="s">
        <v>1243</v>
      </c>
      <c r="D648" s="60">
        <f>IF(D427-D426+D642-D641&gt;=0,D427-D426+D642-D641,0)</f>
        <v>76765.62</v>
      </c>
      <c r="E648" s="60">
        <f>IF(E427-E426+E642-E641&gt;=0,E427-E426+E642-E641,0)</f>
        <v>77612.77</v>
      </c>
      <c r="F648" s="45">
        <f t="shared" si="109"/>
        <v>101.10355390863776</v>
      </c>
    </row>
    <row r="649" spans="1:6" ht="24" x14ac:dyDescent="0.2">
      <c r="A649" s="63" t="s">
        <v>579</v>
      </c>
      <c r="B649" s="64" t="s">
        <v>1245</v>
      </c>
      <c r="C649" s="247" t="s">
        <v>1246</v>
      </c>
      <c r="D649" s="60">
        <f t="shared" ref="D649:E649" si="165">IF(D645+D647-D646-D648&gt;=0,D645+D647-D646-D648,0)</f>
        <v>0</v>
      </c>
      <c r="E649" s="60">
        <f t="shared" si="165"/>
        <v>2271.1899999997258</v>
      </c>
      <c r="F649" s="45" t="str">
        <f t="shared" si="109"/>
        <v>-</v>
      </c>
    </row>
    <row r="650" spans="1:6" ht="24" x14ac:dyDescent="0.2">
      <c r="A650" s="63" t="s">
        <v>579</v>
      </c>
      <c r="B650" s="64" t="s">
        <v>1247</v>
      </c>
      <c r="C650" s="247" t="s">
        <v>1248</v>
      </c>
      <c r="D650" s="60">
        <f t="shared" ref="D650:E650" si="166">IF(D646+D648-D645-D647&gt;=0,D646+D648-D645-D647,0)</f>
        <v>67502.469999999856</v>
      </c>
      <c r="E650" s="60">
        <f t="shared" si="166"/>
        <v>0</v>
      </c>
      <c r="F650" s="45">
        <f t="shared" si="109"/>
        <v>0</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0</v>
      </c>
      <c r="E653" s="194">
        <v>0</v>
      </c>
      <c r="F653" s="45" t="str">
        <f t="shared" ref="F653:F740" si="167">IF(D653&lt;&gt;0,IF(E653/D653&gt;=100,"&gt;&gt;100",E653/D653*100),"-")</f>
        <v>-</v>
      </c>
    </row>
    <row r="654" spans="1:6" ht="12.75" customHeight="1" x14ac:dyDescent="0.2">
      <c r="A654" s="63" t="s">
        <v>1254</v>
      </c>
      <c r="B654" s="64" t="s">
        <v>1255</v>
      </c>
      <c r="C654" s="247" t="s">
        <v>1254</v>
      </c>
      <c r="D654" s="194">
        <v>0</v>
      </c>
      <c r="E654" s="194">
        <v>0</v>
      </c>
      <c r="F654" s="45" t="str">
        <f t="shared" si="167"/>
        <v>-</v>
      </c>
    </row>
    <row r="655" spans="1:6" ht="12.75" customHeight="1" x14ac:dyDescent="0.2">
      <c r="A655" s="63" t="s">
        <v>1256</v>
      </c>
      <c r="B655" s="64" t="s">
        <v>1257</v>
      </c>
      <c r="C655" s="247" t="s">
        <v>1256</v>
      </c>
      <c r="D655" s="194">
        <v>0</v>
      </c>
      <c r="E655" s="194">
        <v>0</v>
      </c>
      <c r="F655" s="45" t="str">
        <f t="shared" si="167"/>
        <v>-</v>
      </c>
    </row>
    <row r="656" spans="1:6" ht="24" x14ac:dyDescent="0.2">
      <c r="A656" s="63">
        <v>11</v>
      </c>
      <c r="B656" s="64" t="s">
        <v>1258</v>
      </c>
      <c r="C656" s="247" t="s">
        <v>1259</v>
      </c>
      <c r="D656" s="60">
        <f t="shared" ref="D656:E656" si="168">+D653+D654-D655</f>
        <v>0</v>
      </c>
      <c r="E656" s="60">
        <f t="shared" si="168"/>
        <v>0</v>
      </c>
      <c r="F656" s="45" t="str">
        <f t="shared" si="167"/>
        <v>-</v>
      </c>
    </row>
    <row r="657" spans="1:6" ht="24" x14ac:dyDescent="0.2">
      <c r="A657" s="63" t="s">
        <v>579</v>
      </c>
      <c r="B657" s="64" t="s">
        <v>1260</v>
      </c>
      <c r="C657" s="247" t="s">
        <v>1261</v>
      </c>
      <c r="D657" s="253">
        <v>0</v>
      </c>
      <c r="E657" s="253">
        <v>0</v>
      </c>
      <c r="F657" s="45" t="str">
        <f t="shared" si="167"/>
        <v>-</v>
      </c>
    </row>
    <row r="658" spans="1:6" ht="24" x14ac:dyDescent="0.2">
      <c r="A658" s="63" t="s">
        <v>579</v>
      </c>
      <c r="B658" s="64" t="s">
        <v>1262</v>
      </c>
      <c r="C658" s="247" t="s">
        <v>1263</v>
      </c>
      <c r="D658" s="253">
        <v>42</v>
      </c>
      <c r="E658" s="253">
        <v>42</v>
      </c>
      <c r="F658" s="45">
        <f t="shared" si="167"/>
        <v>100</v>
      </c>
    </row>
    <row r="659" spans="1:6" ht="12.75" customHeight="1" x14ac:dyDescent="0.2">
      <c r="A659" s="63" t="s">
        <v>579</v>
      </c>
      <c r="B659" s="64" t="s">
        <v>1264</v>
      </c>
      <c r="C659" s="247" t="s">
        <v>1265</v>
      </c>
      <c r="D659" s="253">
        <v>0</v>
      </c>
      <c r="E659" s="253">
        <v>0</v>
      </c>
      <c r="F659" s="45" t="str">
        <f t="shared" si="167"/>
        <v>-</v>
      </c>
    </row>
    <row r="660" spans="1:6" ht="12.75" customHeight="1" x14ac:dyDescent="0.2">
      <c r="A660" s="63" t="s">
        <v>579</v>
      </c>
      <c r="B660" s="64" t="s">
        <v>1266</v>
      </c>
      <c r="C660" s="247" t="s">
        <v>1267</v>
      </c>
      <c r="D660" s="253">
        <v>39</v>
      </c>
      <c r="E660" s="253">
        <v>40</v>
      </c>
      <c r="F660" s="45">
        <f t="shared" si="167"/>
        <v>102.56410256410255</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0</v>
      </c>
      <c r="E663" s="192">
        <v>0</v>
      </c>
      <c r="F663" s="71" t="str">
        <f t="shared" si="167"/>
        <v>-</v>
      </c>
    </row>
    <row r="664" spans="1:6" ht="12.75" customHeight="1" x14ac:dyDescent="0.2">
      <c r="A664" s="70" t="s">
        <v>1275</v>
      </c>
      <c r="B664" s="65" t="s">
        <v>1276</v>
      </c>
      <c r="C664" s="277" t="s">
        <v>1275</v>
      </c>
      <c r="D664" s="192">
        <v>0</v>
      </c>
      <c r="E664" s="192">
        <v>0</v>
      </c>
      <c r="F664" s="71" t="str">
        <f t="shared" si="167"/>
        <v>-</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0</v>
      </c>
      <c r="E669" s="194">
        <v>0</v>
      </c>
      <c r="F669" s="45" t="str">
        <f t="shared" si="167"/>
        <v>-</v>
      </c>
    </row>
    <row r="670" spans="1:6" ht="12.75" customHeight="1" x14ac:dyDescent="0.2">
      <c r="A670" s="63">
        <v>63312</v>
      </c>
      <c r="B670" s="64" t="s">
        <v>1287</v>
      </c>
      <c r="C670" s="247" t="s">
        <v>1288</v>
      </c>
      <c r="D670" s="194">
        <v>0</v>
      </c>
      <c r="E670" s="194">
        <v>0</v>
      </c>
      <c r="F670" s="45" t="str">
        <f t="shared" si="167"/>
        <v>-</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471657.98</v>
      </c>
      <c r="E672" s="194">
        <v>0</v>
      </c>
      <c r="F672" s="45">
        <f t="shared" si="167"/>
        <v>0</v>
      </c>
    </row>
    <row r="673" spans="1:6" ht="12.75" customHeight="1" x14ac:dyDescent="0.2">
      <c r="A673" s="63">
        <v>63321</v>
      </c>
      <c r="B673" s="64" t="s">
        <v>1293</v>
      </c>
      <c r="C673" s="247" t="s">
        <v>1294</v>
      </c>
      <c r="D673" s="194">
        <v>0</v>
      </c>
      <c r="E673" s="194">
        <v>0</v>
      </c>
      <c r="F673" s="45" t="str">
        <f t="shared" si="167"/>
        <v>-</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1519.69</v>
      </c>
      <c r="E676" s="194">
        <v>0</v>
      </c>
      <c r="F676" s="45">
        <f t="shared" si="167"/>
        <v>0</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0</v>
      </c>
      <c r="E683" s="192">
        <v>0</v>
      </c>
      <c r="F683" s="71" t="str">
        <f t="shared" si="167"/>
        <v>-</v>
      </c>
    </row>
    <row r="684" spans="1:6" ht="24" x14ac:dyDescent="0.2">
      <c r="A684" s="70">
        <v>63613</v>
      </c>
      <c r="B684" s="182" t="s">
        <v>1315</v>
      </c>
      <c r="C684" s="278" t="s">
        <v>1316</v>
      </c>
      <c r="D684" s="192">
        <v>0</v>
      </c>
      <c r="E684" s="192">
        <v>519954.3</v>
      </c>
      <c r="F684" s="71" t="str">
        <f t="shared" si="167"/>
        <v>-</v>
      </c>
    </row>
    <row r="685" spans="1:6" ht="24" x14ac:dyDescent="0.2">
      <c r="A685" s="63">
        <v>63622</v>
      </c>
      <c r="B685" s="244" t="s">
        <v>1317</v>
      </c>
      <c r="C685" s="247" t="s">
        <v>1318</v>
      </c>
      <c r="D685" s="194">
        <v>0</v>
      </c>
      <c r="E685" s="194">
        <v>0</v>
      </c>
      <c r="F685" s="45" t="str">
        <f t="shared" si="167"/>
        <v>-</v>
      </c>
    </row>
    <row r="686" spans="1:6" ht="24" x14ac:dyDescent="0.2">
      <c r="A686" s="63">
        <v>63623</v>
      </c>
      <c r="B686" s="244" t="s">
        <v>1319</v>
      </c>
      <c r="C686" s="247" t="s">
        <v>1320</v>
      </c>
      <c r="D686" s="194">
        <v>0</v>
      </c>
      <c r="E686" s="194">
        <v>2924.55</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0</v>
      </c>
      <c r="E712" s="192">
        <v>0</v>
      </c>
      <c r="F712" s="71" t="str">
        <f t="shared" si="167"/>
        <v>-</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0</v>
      </c>
      <c r="E722" s="192">
        <v>0</v>
      </c>
      <c r="F722" s="71" t="str">
        <f t="shared" si="167"/>
        <v>-</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0</v>
      </c>
      <c r="E724" s="192">
        <v>0</v>
      </c>
      <c r="F724" s="71" t="str">
        <f t="shared" si="167"/>
        <v>-</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72663.42</v>
      </c>
      <c r="E732" s="192">
        <v>0</v>
      </c>
      <c r="F732" s="71">
        <f t="shared" si="167"/>
        <v>0</v>
      </c>
    </row>
    <row r="733" spans="1:6" ht="12.75" customHeight="1" x14ac:dyDescent="0.2">
      <c r="A733" s="70">
        <v>31215</v>
      </c>
      <c r="B733" s="65" t="s">
        <v>1393</v>
      </c>
      <c r="C733" s="278" t="s">
        <v>1394</v>
      </c>
      <c r="D733" s="192">
        <v>1327.24</v>
      </c>
      <c r="E733" s="192">
        <v>2874.77</v>
      </c>
      <c r="F733" s="71">
        <f t="shared" si="167"/>
        <v>216.5976010367379</v>
      </c>
    </row>
    <row r="734" spans="1:6" ht="12.75" customHeight="1" x14ac:dyDescent="0.2">
      <c r="A734" s="70">
        <v>32121</v>
      </c>
      <c r="B734" s="65" t="s">
        <v>1395</v>
      </c>
      <c r="C734" s="278" t="s">
        <v>1396</v>
      </c>
      <c r="D734" s="192">
        <v>13227.42</v>
      </c>
      <c r="E734" s="192">
        <v>13506.2</v>
      </c>
      <c r="F734" s="71">
        <f t="shared" si="167"/>
        <v>102.10759165430599</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46</v>
      </c>
      <c r="E736" s="194">
        <v>41.82</v>
      </c>
      <c r="F736" s="45">
        <f t="shared" si="167"/>
        <v>90.913043478260875</v>
      </c>
    </row>
    <row r="737" spans="1:6" ht="12.75" customHeight="1" x14ac:dyDescent="0.2">
      <c r="A737" s="63" t="s">
        <v>1401</v>
      </c>
      <c r="B737" s="64" t="s">
        <v>1402</v>
      </c>
      <c r="C737" s="247" t="s">
        <v>1401</v>
      </c>
      <c r="D737" s="194">
        <v>0</v>
      </c>
      <c r="E737" s="194">
        <v>0</v>
      </c>
      <c r="F737" s="45" t="str">
        <f t="shared" si="167"/>
        <v>-</v>
      </c>
    </row>
    <row r="738" spans="1:6" ht="12.75" customHeight="1" x14ac:dyDescent="0.2">
      <c r="A738" s="63" t="s">
        <v>1403</v>
      </c>
      <c r="B738" s="64" t="s">
        <v>1404</v>
      </c>
      <c r="C738" s="247" t="s">
        <v>1403</v>
      </c>
      <c r="D738" s="194">
        <v>0</v>
      </c>
      <c r="E738" s="194">
        <v>0</v>
      </c>
      <c r="F738" s="45" t="str">
        <f t="shared" si="167"/>
        <v>-</v>
      </c>
    </row>
    <row r="739" spans="1:6" ht="12.75" customHeight="1" x14ac:dyDescent="0.2">
      <c r="A739" s="70" t="s">
        <v>1405</v>
      </c>
      <c r="B739" s="65" t="s">
        <v>1406</v>
      </c>
      <c r="C739" s="278" t="s">
        <v>1405</v>
      </c>
      <c r="D739" s="192">
        <v>0</v>
      </c>
      <c r="E739" s="192">
        <v>0</v>
      </c>
      <c r="F739" s="71" t="str">
        <f t="shared" si="167"/>
        <v>-</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0</v>
      </c>
      <c r="E741" s="192">
        <v>0</v>
      </c>
      <c r="F741" s="71" t="str">
        <f t="shared" ref="F741:F1006" si="169">IF(D741&lt;&gt;0,IF(E741/D741&gt;=100,"&gt;&gt;100",E741/D741*100),"-")</f>
        <v>-</v>
      </c>
    </row>
    <row r="742" spans="1:6" ht="12.75" customHeight="1" x14ac:dyDescent="0.2">
      <c r="A742" s="70" t="s">
        <v>1411</v>
      </c>
      <c r="B742" s="65" t="s">
        <v>1412</v>
      </c>
      <c r="C742" s="278" t="s">
        <v>1411</v>
      </c>
      <c r="D742" s="192">
        <v>2163.17</v>
      </c>
      <c r="E742" s="192">
        <v>3371.43</v>
      </c>
      <c r="F742" s="71">
        <f t="shared" si="169"/>
        <v>155.85598912706814</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0</v>
      </c>
      <c r="E744" s="192">
        <v>0</v>
      </c>
      <c r="F744" s="71" t="str">
        <f t="shared" si="170"/>
        <v>-</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0</v>
      </c>
      <c r="E791" s="192">
        <v>0</v>
      </c>
      <c r="F791" s="71" t="str">
        <f t="shared" si="169"/>
        <v>-</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0</v>
      </c>
      <c r="E843" s="194">
        <v>0</v>
      </c>
      <c r="F843" s="45" t="str">
        <f t="shared" si="169"/>
        <v>-</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2100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0</v>
      </c>
      <c r="E848" s="194">
        <v>0</v>
      </c>
      <c r="F848" s="45" t="str">
        <f t="shared" si="169"/>
        <v>-</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0</v>
      </c>
      <c r="F850" s="45" t="str">
        <f t="shared" si="169"/>
        <v>-</v>
      </c>
    </row>
    <row r="851" spans="1:6" ht="12.75" customHeight="1" x14ac:dyDescent="0.2">
      <c r="A851" s="63">
        <v>37221</v>
      </c>
      <c r="B851" s="64" t="s">
        <v>1628</v>
      </c>
      <c r="C851" s="247" t="s">
        <v>1629</v>
      </c>
      <c r="D851" s="194">
        <v>0</v>
      </c>
      <c r="E851" s="194">
        <v>0</v>
      </c>
      <c r="F851" s="45" t="str">
        <f t="shared" si="169"/>
        <v>-</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0</v>
      </c>
      <c r="E853" s="194">
        <v>0</v>
      </c>
      <c r="F853" s="45" t="str">
        <f t="shared" si="169"/>
        <v>-</v>
      </c>
    </row>
    <row r="854" spans="1:6" ht="12.75" customHeight="1" x14ac:dyDescent="0.2">
      <c r="A854" s="63" t="s">
        <v>1633</v>
      </c>
      <c r="B854" s="64" t="s">
        <v>1634</v>
      </c>
      <c r="C854" s="247" t="s">
        <v>1633</v>
      </c>
      <c r="D854" s="194">
        <v>0</v>
      </c>
      <c r="E854" s="194">
        <v>0</v>
      </c>
      <c r="F854" s="45" t="str">
        <f t="shared" si="169"/>
        <v>-</v>
      </c>
    </row>
    <row r="855" spans="1:6" ht="12.75" customHeight="1" x14ac:dyDescent="0.2">
      <c r="A855" s="63" t="s">
        <v>1635</v>
      </c>
      <c r="B855" s="64" t="s">
        <v>1636</v>
      </c>
      <c r="C855" s="247" t="s">
        <v>1635</v>
      </c>
      <c r="D855" s="194">
        <v>0</v>
      </c>
      <c r="E855" s="194">
        <v>0</v>
      </c>
      <c r="F855" s="45" t="str">
        <f t="shared" si="169"/>
        <v>-</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0</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0</v>
      </c>
      <c r="E870" s="194">
        <v>0</v>
      </c>
      <c r="F870" s="45" t="str">
        <f t="shared" si="169"/>
        <v>-</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24"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v>0</v>
      </c>
      <c r="F1013" s="71" t="str">
        <f t="shared" si="173"/>
        <v>-</v>
      </c>
    </row>
    <row r="1014" spans="1:6" ht="24" x14ac:dyDescent="0.2">
      <c r="A1014" s="70" t="s">
        <v>1954</v>
      </c>
      <c r="B1014" s="65" t="s">
        <v>1955</v>
      </c>
      <c r="C1014" s="278" t="s">
        <v>1954</v>
      </c>
      <c r="D1014" s="283">
        <v>0</v>
      </c>
      <c r="E1014" s="283">
        <v>0</v>
      </c>
      <c r="F1014" s="71" t="str">
        <f t="shared" si="173"/>
        <v>-</v>
      </c>
    </row>
    <row r="1015" spans="1:6" ht="24" x14ac:dyDescent="0.2">
      <c r="A1015" s="70">
        <v>26454</v>
      </c>
      <c r="B1015" s="65" t="s">
        <v>1956</v>
      </c>
      <c r="C1015" s="278" t="s">
        <v>1957</v>
      </c>
      <c r="D1015" s="283">
        <v>0</v>
      </c>
      <c r="E1015" s="283">
        <v>0</v>
      </c>
      <c r="F1015" s="71" t="str">
        <f t="shared" si="173"/>
        <v>-</v>
      </c>
    </row>
    <row r="1016" spans="1:6" ht="12.75" customHeight="1" x14ac:dyDescent="0.2">
      <c r="A1016" s="70" t="s">
        <v>1958</v>
      </c>
      <c r="B1016" s="65" t="s">
        <v>1959</v>
      </c>
      <c r="C1016" s="278" t="s">
        <v>1958</v>
      </c>
      <c r="D1016" s="283">
        <v>0</v>
      </c>
      <c r="E1016" s="283">
        <v>0</v>
      </c>
      <c r="F1016" s="71" t="str">
        <f t="shared" si="173"/>
        <v>-</v>
      </c>
    </row>
    <row r="1017" spans="1:6" ht="36" x14ac:dyDescent="0.2">
      <c r="A1017" s="70" t="s">
        <v>1960</v>
      </c>
      <c r="B1017" s="65" t="s">
        <v>1961</v>
      </c>
      <c r="C1017" s="278" t="s">
        <v>1962</v>
      </c>
      <c r="D1017" s="283"/>
      <c r="E1017" s="283">
        <v>0</v>
      </c>
      <c r="F1017" s="71" t="str">
        <f t="shared" si="173"/>
        <v>-</v>
      </c>
    </row>
    <row r="1018" spans="1:6" ht="12.75" customHeight="1" x14ac:dyDescent="0.2">
      <c r="A1018" s="70" t="s">
        <v>1963</v>
      </c>
      <c r="B1018" s="65" t="s">
        <v>1964</v>
      </c>
      <c r="C1018" s="278" t="s">
        <v>1963</v>
      </c>
      <c r="D1018" s="283">
        <v>0</v>
      </c>
      <c r="E1018" s="283">
        <v>0</v>
      </c>
      <c r="F1018" s="71" t="str">
        <f t="shared" si="173"/>
        <v>-</v>
      </c>
    </row>
    <row r="1019" spans="1:6" ht="24" x14ac:dyDescent="0.2">
      <c r="A1019" s="73">
        <v>26534</v>
      </c>
      <c r="B1019" s="74" t="s">
        <v>1965</v>
      </c>
      <c r="C1019" s="279" t="s">
        <v>1966</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zoomScaleNormal="100" workbookViewId="0">
      <selection activeCell="I9" sqref="I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3654</v>
      </c>
      <c r="C1" s="268" t="s">
        <v>1</v>
      </c>
      <c r="D1" s="323">
        <v>31</v>
      </c>
      <c r="E1" s="268" t="s">
        <v>3</v>
      </c>
      <c r="F1" s="324" t="s">
        <v>3653</v>
      </c>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180537.66</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1063470.8899999999</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2660.4</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1053869.67</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950929.84</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100839.83</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v>2100</v>
      </c>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6940.82</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1083872.4200000002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44464.72</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1032466.88</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929667.4</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100699.48</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v>2100</v>
      </c>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6940.82</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v>0</v>
      </c>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160136.12999999966</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160136.12999999998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158041.32999999999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v>2094.8000000000002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182"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30970</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2368</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2372</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2373</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2375</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2377</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2378</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2379</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2380</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2382</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2383</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2429</v>
      </c>
      <c r="D293" s="95"/>
      <c r="E293" s="51">
        <f t="shared" si="17"/>
        <v>0</v>
      </c>
      <c r="F293" s="51">
        <f t="shared" si="18"/>
        <v>1</v>
      </c>
      <c r="G293" s="51"/>
      <c r="H293" s="51"/>
      <c r="I293" s="51"/>
      <c r="J293" s="51"/>
      <c r="K293" s="51"/>
      <c r="L293" s="51">
        <f>IF(AND(J3="DA",MAX('PR-RAS'!D653:D655)=0,MIN('PR-RAS'!D653:D655)=0),1,0)</f>
        <v>1</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Vatrogasci Opatija</cp:lastModifiedBy>
  <cp:lastPrinted>2026-07-13T07:26:08Z</cp:lastPrinted>
  <dcterms:created xsi:type="dcterms:W3CDTF">2022-04-01T05:14:30Z</dcterms:created>
  <dcterms:modified xsi:type="dcterms:W3CDTF">2026-07-13T07:26:11Z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