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C:\Users\Maja\Desktop\Nova mapa\06. IZVRŠENJA\12. Izvršenje 2022\I-IX\MFRH\"/>
    </mc:Choice>
  </mc:AlternateContent>
  <xr:revisionPtr revIDLastSave="0" documentId="13_ncr:1_{D0E952F7-4A0B-4C77-BB6A-043FD9E14FB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7200" yWindow="4215" windowWidth="2160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3">'PR-RAS'!$A$1:$F$995</definedName>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<sst xmlns="http://schemas.openxmlformats.org/spreadsheetml/2006/main" count="4312" uniqueCount="3393">
  <si>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</si>
  <si>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</si>
  <si>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</si>
  <si>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</si>
  <si>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</si>
  <si>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</si>
  <si>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</si>
  <si>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</si>
  <si>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</si>
  <si>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</si>
  <si>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</si>
  <si>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</si>
  <si>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</si>
  <si>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</si>
  <si>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</si>
  <si>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</si>
  <si>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</si>
  <si>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</si>
  <si>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</si>
  <si>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</si>
  <si>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</si>
  <si>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</si>
  <si>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</si>
  <si>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</si>
  <si>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</si>
  <si>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</si>
  <si>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</si>
  <si>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</si>
  <si>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</si>
  <si>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</si>
  <si>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</si>
  <si>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</si>
  <si>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</si>
  <si>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</si>
  <si>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</si>
  <si>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</si>
  <si>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</si>
  <si>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</si>
  <si>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</si>
  <si>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</si>
  <si>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</si>
  <si>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</si>
  <si>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</si>
  <si>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</si>
  <si>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</si>
  <si>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</si>
  <si>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</si>
  <si>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</si>
  <si>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</si>
  <si>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</si>
  <si>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</si>
  <si>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</si>
  <si>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</si>
  <si>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</si>
  <si>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</si>
  <si>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</si>
  <si>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</si>
  <si>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</si>
  <si>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</si>
  <si>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</si>
  <si>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</si>
  <si>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</si>
  <si>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</si>
  <si>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</si>
  <si>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</si>
  <si>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</si>
  <si>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</si>
  <si>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</si>
  <si>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</si>
  <si>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</si>
  <si>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</si>
  <si>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</si>
  <si>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</si>
  <si>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</si>
  <si>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</si>
  <si>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</si>
  <si>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</si>
  <si>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</si>
  <si>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</si>
  <si>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</si>
  <si>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</si>
  <si>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</si>
  <si>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</si>
  <si>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</si>
  <si>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</si>
  <si>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</si>
  <si>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</si>
  <si>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</si>
  <si>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</si>
  <si>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</si>
  <si>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</si>
  <si>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</si>
  <si>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</si>
  <si>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</si>
  <si>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</si>
  <si>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</si>
  <si>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</si>
  <si>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</si>
  <si>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</si>
  <si>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</si>
  <si>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</si>
  <si>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</si>
  <si>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</si>
  <si>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</si>
  <si>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</si>
  <si>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</si>
  <si>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</si>
  <si>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</si>
  <si>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</si>
  <si>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</si>
  <si>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</si>
  <si>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</si>
  <si>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</si>
  <si>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</si>
  <si>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</si>
  <si>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</si>
  <si>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</si>
  <si>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</si>
  <si>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</si>
  <si>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</si>
  <si>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</si>
  <si>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</si>
  <si>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</si>
  <si>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</si>
  <si>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</si>
  <si>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</si>
  <si>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</si>
  <si>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</si>
  <si>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</si>
  <si>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</si>
  <si>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</si>
  <si>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</si>
  <si>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</si>
  <si>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</si>
  <si>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</si>
  <si>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</si>
  <si>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</si>
  <si>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</si>
  <si>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</si>
  <si>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</si>
  <si>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</si>
  <si>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</si>
  <si>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</si>
  <si>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</si>
  <si>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</si>
  <si>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</si>
  <si>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</si>
  <si>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</si>
  <si>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</si>
  <si>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</si>
  <si>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</si>
  <si>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</si>
  <si>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</si>
  <si>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</si>
  <si>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</si>
  <si>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</si>
  <si>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</si>
  <si>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</si>
  <si>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</si>
  <si>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</si>
  <si>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</si>
  <si>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</si>
  <si>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</si>
  <si>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</si>
  <si>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</si>
  <si>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</si>
  <si>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</si>
  <si>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</si>
  <si>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</si>
  <si>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</si>
  <si>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</si>
  <si>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</si>
  <si>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</si>
  <si>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</si>
  <si>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</si>
  <si>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</si>
  <si>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</si>
  <si>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</si>
  <si>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</si>
  <si>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</si>
  <si>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</si>
  <si>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</si>
  <si>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</si>
  <si>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</si>
  <si>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</si>
  <si>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</si>
  <si>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</si>
  <si>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</si>
  <si>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</si>
  <si>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</si>
  <si>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</si>
  <si>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</si>
  <si>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</si>
  <si>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</si>
  <si>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</si>
  <si>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</si>
  <si>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</si>
  <si>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</si>
  <si>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</si>
  <si>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</si>
  <si>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</si>
  <si>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</si>
  <si>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</si>
  <si>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</si>
  <si>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</si>
  <si>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</si>
  <si>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</si>
  <si>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</si>
  <si>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</si>
  <si>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</si>
  <si>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</si>
  <si>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</si>
  <si>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</si>
  <si>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</si>
  <si>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</si>
  <si>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</si>
  <si>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</si>
  <si>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</si>
  <si>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</si>
  <si>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</si>
  <si>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</si>
  <si>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</si>
  <si>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</si>
  <si>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</si>
  <si>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</si>
  <si>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</si>
  <si>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</si>
  <si>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</si>
  <si>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</si>
  <si>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</si>
  <si>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</si>
  <si>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</si>
  <si>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</si>
  <si>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</si>
  <si>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</si>
  <si>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</si>
  <si>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</si>
  <si>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</si>
  <si>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</si>
  <si>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</si>
  <si>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</si>
  <si>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</si>
  <si>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</si>
  <si>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</si>
  <si>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</si>
  <si>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</si>
  <si>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</si>
  <si>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</si>
  <si>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</si>
  <si>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</si>
  <si>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</si>
  <si>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</si>
  <si>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</si>
  <si>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</si>
  <si>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</si>
  <si>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</si>
  <si>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</si>
  <si>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</si>
  <si>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</si>
  <si>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</si>
  <si>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</si>
  <si>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</si>
  <si>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</si>
  <si>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</si>
  <si>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</si>
  <si>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</si>
  <si>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</si>
  <si>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</si>
  <si>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</si>
  <si>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</si>
  <si>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</si>
  <si>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</si>
  <si>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</si>
  <si>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</si>
  <si>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</si>
  <si>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</si>
  <si>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</si>
  <si>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</si>
  <si>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</si>
  <si>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</si>
  <si>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</si>
  <si>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</si>
  <si>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</si>
  <si>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</si>
  <si>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</si>
  <si>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</si>
  <si>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</si>
  <si>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</si>
  <si>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</si>
  <si>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</si>
  <si>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</si>
  <si>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</si>
  <si>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</si>
  <si>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</si>
  <si>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</si>
  <si>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</si>
  <si>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</si>
  <si>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</si>
  <si>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</si>
  <si>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</si>
  <si>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</si>
  <si>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</si>
  <si>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</si>
  <si>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</si>
  <si>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</si>
  <si>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</si>
  <si>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</si>
  <si>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</si>
  <si>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</si>
  <si>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</si>
  <si>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</si>
  <si>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</si>
  <si>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</si>
  <si>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</si>
  <si>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</si>
  <si>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</si>
  <si>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</si>
  <si>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</si>
  <si>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</si>
  <si>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</si>
  <si>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</si>
  <si>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</si>
  <si>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</si>
  <si>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</si>
  <si>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</si>
  <si>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</si>
  <si>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</si>
  <si>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</si>
  <si>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</si>
  <si>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</si>
  <si>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</si>
  <si>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</si>
  <si>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</si>
  <si>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</si>
  <si>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</si>
  <si>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</si>
  <si>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</si>
  <si>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</si>
  <si>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</si>
  <si>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</si>
  <si>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</si>
  <si>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</si>
  <si>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</si>
  <si>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</si>
  <si>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</si>
  <si>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</si>
  <si>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</si>
  <si>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</si>
  <si>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</si>
  <si>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</si>
  <si>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</si>
  <si>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</si>
  <si>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</si>
  <si>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</si>
  <si>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</si>
  <si>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</si>
  <si>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</si>
  <si>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</si>
  <si>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</si>
  <si>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</si>
  <si>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</si>
  <si>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</si>
  <si>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</si>
  <si>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</si>
  <si>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</si>
  <si>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</si>
  <si>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</si>
  <si>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</si>
  <si>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</si>
  <si>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</si>
  <si>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</si>
  <si>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</si>
  <si>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</si>
  <si>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</si>
  <si>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</si>
  <si>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</si>
  <si>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</si>
  <si>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</si>
  <si>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</si>
  <si>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</si>
  <si>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</si>
  <si>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</si>
  <si>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</si>
  <si>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</si>
  <si>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</si>
  <si>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</si>
  <si>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</si>
  <si>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</si>
  <si>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</si>
  <si>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</si>
  <si>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</si>
  <si>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</si>
  <si>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</si>
  <si>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</si>
  <si>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</si>
  <si>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</si>
  <si>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</si>
  <si>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</si>
  <si>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</si>
  <si>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</si>
  <si>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</si>
  <si>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</si>
  <si>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</si>
  <si>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</si>
  <si>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</si>
  <si>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</si>
  <si>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</si>
  <si>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</si>
  <si>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</si>
  <si>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</si>
  <si>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</si>
  <si>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</si>
  <si>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</si>
  <si>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</si>
  <si>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</si>
  <si>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</si>
  <si>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</si>
  <si>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</si>
  <si>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</si>
  <si>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</si>
  <si>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</si>
  <si>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</si>
  <si>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</si>
  <si>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</si>
  <si>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</si>
  <si>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</si>
  <si>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</si>
  <si>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</si>
  <si>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</si>
  <si>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</si>
  <si>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</si>
  <si>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</si>
  <si>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</si>
  <si>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</si>
  <si>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</si>
  <si>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</si>
  <si>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</si>
  <si>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</si>
  <si>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</si>
  <si>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</si>
  <si>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</si>
  <si>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</si>
  <si>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</si>
  <si>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</si>
  <si>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</si>
  <si>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</si>
  <si>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</si>
  <si>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</si>
  <si>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</si>
  <si>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</si>
  <si>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</si>
  <si>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</si>
  <si>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</si>
  <si>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</si>
  <si>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</si>
  <si>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</si>
  <si>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</si>
  <si>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</si>
  <si>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</si>
  <si>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</si>
  <si>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</si>
  <si>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</si>
  <si>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</si>
  <si>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</si>
  <si>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</si>
  <si>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</si>
  <si>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</si>
  <si>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</si>
  <si>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</si>
  <si>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</si>
  <si>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</si>
  <si>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</si>
  <si>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</si>
  <si>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</si>
  <si>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</si>
  <si>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</si>
  <si>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</si>
  <si>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</si>
  <si>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</si>
  <si>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</si>
  <si>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</si>
  <si>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</si>
  <si>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</si>
  <si>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</si>
  <si>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</si>
  <si>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</si>
  <si>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</si>
  <si>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</si>
  <si>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</si>
  <si>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</si>
  <si>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</si>
  <si>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</si>
  <si>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</si>
  <si>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</si>
  <si>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</si>
  <si>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</si>
  <si>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</si>
  <si>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</si>
  <si>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</si>
  <si>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</si>
  <si>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</si>
  <si>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</si>
  <si>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</si>
  <si>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</si>
  <si>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</si>
  <si>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</si>
  <si>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</si>
  <si>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</si>
  <si>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</si>
  <si>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</si>
  <si>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</si>
  <si>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</si>
  <si>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</si>
  <si>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</si>
  <si>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</si>
  <si>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</si>
  <si>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</si>
  <si>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</si>
  <si>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</si>
  <si>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</si>
  <si>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</si>
  <si>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</si>
  <si>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</si>
  <si>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</si>
  <si>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</si>
  <si>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</si>
  <si>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</si>
  <si>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</si>
  <si>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</si>
  <si>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</si>
  <si>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</si>
  <si>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</si>
  <si>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</si>
  <si>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</si>
  <si>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</si>
  <si>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</si>
  <si>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</si>
  <si>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</si>
  <si>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</si>
  <si>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</si>
  <si>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</si>
  <si>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</si>
  <si>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</si>
  <si>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</si>
  <si>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</si>
  <si>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</si>
  <si>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</si>
  <si>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</si>
  <si>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</si>
  <si>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</si>
  <si>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</si>
  <si>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</si>
  <si>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</si>
  <si>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</si>
  <si>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</si>
  <si>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</si>
  <si>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</si>
  <si>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</si>
  <si>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</si>
  <si>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</si>
  <si>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</si>
  <si>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</si>
  <si>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</si>
  <si>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</si>
  <si>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</si>
  <si>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</si>
  <si>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</si>
  <si>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</si>
  <si>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</si>
  <si>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</si>
  <si>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</si>
  <si>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</si>
  <si>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</si>
  <si>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</si>
  <si>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</si>
  <si>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</si>
  <si>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</si>
  <si>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</si>
  <si>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</si>
  <si>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</si>
  <si>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</si>
  <si>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</si>
  <si>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</si>
  <si>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</si>
  <si>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</si>
  <si>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</si>
  <si>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</si>
  <si>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</si>
  <si>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</si>
  <si>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</si>
  <si>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</si>
  <si>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</si>
  <si>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</si>
  <si>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</si>
  <si>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</si>
  <si>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</si>
  <si>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</si>
  <si>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</si>
  <si>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</si>
  <si>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</si>
  <si>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</si>
  <si>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</si>
  <si>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</si>
  <si>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</si>
  <si>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</si>
  <si>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</si>
  <si>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</si>
  <si>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</si>
  <si>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</si>
  <si>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</si>
  <si>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</si>
  <si>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</si>
  <si>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</si>
  <si>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</si>
  <si>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</si>
  <si>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</si>
  <si>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</si>
  <si>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</si>
  <si>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</si>
  <si>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</si>
  <si>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</si>
  <si>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</si>
  <si>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</si>
  <si>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</si>
  <si>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</si>
  <si>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</si>
  <si>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</si>
  <si>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</si>
  <si>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</si>
  <si>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</si>
  <si>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</si>
  <si>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</si>
  <si>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</si>
  <si>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</si>
  <si>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</si>
  <si>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</si>
  <si>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</si>
  <si>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</si>
  <si>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</si>
  <si>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</si>
  <si>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</si>
  <si>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</si>
  <si>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</si>
  <si>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</si>
  <si>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</si>
  <si>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</si>
  <si>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</si>
  <si>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</si>
  <si>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</si>
  <si>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</si>
  <si>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</si>
  <si>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</si>
  <si>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</si>
  <si>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</si>
  <si>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</si>
  <si>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</si>
  <si>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</si>
  <si>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</si>
  <si>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</si>
  <si>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</si>
  <si>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</si>
  <si>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</si>
  <si>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</si>
  <si>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</si>
  <si>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</si>
  <si>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</si>
  <si>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</si>
  <si>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</si>
  <si>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</si>
  <si>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</si>
  <si>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</si>
  <si>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</si>
  <si>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</si>
  <si>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</si>
  <si>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</si>
  <si>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</si>
  <si>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</si>
  <si>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</si>
  <si>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</si>
  <si>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</si>
  <si>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</si>
  <si>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</si>
  <si>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</si>
  <si>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</si>
  <si>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</si>
  <si>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</si>
  <si>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</si>
  <si>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</si>
  <si>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</si>
  <si>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</si>
  <si>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</si>
  <si>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</si>
  <si>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</si>
  <si>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</si>
  <si>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</si>
  <si>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</si>
  <si>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</si>
  <si>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</si>
  <si>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</si>
  <si>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</si>
  <si>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</si>
  <si>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</si>
  <si>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</si>
  <si>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</si>
  <si>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</si>
  <si>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</si>
  <si>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</si>
  <si>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</si>
  <si>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</si>
  <si>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</si>
  <si>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</si>
  <si>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</si>
  <si>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</si>
  <si>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</si>
  <si>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</si>
  <si>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</si>
  <si>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</si>
  <si>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</si>
  <si>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</si>
  <si>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</si>
  <si>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</si>
  <si>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</si>
  <si>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</si>
  <si>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</si>
  <si>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</si>
  <si>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</si>
  <si>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</si>
  <si>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</si>
  <si>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</si>
  <si>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</si>
  <si>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</si>
  <si>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</si>
  <si>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</si>
  <si>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</si>
  <si>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</si>
  <si>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</si>
  <si>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</si>
  <si>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</si>
  <si>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</si>
  <si>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</si>
  <si>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</si>
  <si>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</si>
  <si>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</si>
  <si>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</si>
  <si>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</si>
  <si>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</si>
  <si>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</si>
  <si>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</si>
  <si>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</si>
  <si>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</si>
  <si>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</si>
  <si>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</si>
  <si>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</si>
  <si>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</si>
  <si>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</si>
  <si>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</si>
  <si>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</si>
  <si>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</si>
  <si>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</si>
  <si>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</si>
  <si>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</si>
  <si>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</si>
  <si>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</si>
  <si>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</si>
  <si>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</si>
  <si>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</si>
  <si>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</si>
  <si>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</si>
  <si>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</si>
  <si>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</si>
  <si>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</si>
  <si>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</si>
  <si>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</si>
  <si>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</si>
  <si>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</si>
  <si>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</si>
  <si>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</si>
  <si>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</si>
  <si>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</si>
  <si>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</si>
  <si>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</si>
  <si>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</si>
  <si>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</si>
  <si>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</si>
  <si>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</si>
  <si>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</si>
  <si>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</si>
  <si>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</si>
  <si>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</si>
  <si>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</si>
  <si>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</si>
  <si>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</si>
  <si>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</si>
  <si>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</si>
  <si>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</si>
  <si>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</si>
  <si>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</si>
  <si>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</si>
  <si>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</si>
  <si>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</si>
  <si>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</si>
  <si>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</si>
  <si>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</si>
  <si>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</si>
  <si>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</si>
  <si>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</si>
  <si>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</si>
  <si>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</si>
  <si>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</si>
  <si>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</si>
  <si>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</si>
  <si>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</si>
  <si>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</si>
  <si>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</si>
  <si>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</si>
  <si>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</si>
  <si>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</si>
  <si>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</si>
  <si>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</si>
  <si>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</si>
  <si>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</si>
  <si>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</si>
  <si>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</si>
  <si>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</si>
  <si>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</si>
  <si>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</si>
  <si>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</si>
  <si>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</si>
  <si>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</si>
  <si>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</si>
  <si>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</si>
  <si>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</si>
  <si>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</si>
  <si>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</si>
  <si>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</si>
  <si>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</si>
  <si>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</si>
  <si>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</si>
  <si>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</si>
  <si>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</si>
  <si>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</si>
  <si>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</si>
  <si>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</si>
  <si>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</si>
  <si>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</si>
  <si>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</si>
  <si>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</si>
  <si>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</si>
  <si>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</si>
  <si>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</si>
  <si>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</si>
  <si>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</si>
  <si>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</si>
  <si>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</si>
  <si>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</si>
  <si>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</si>
  <si>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</si>
  <si>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</si>
  <si>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</si>
  <si>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</si>
  <si>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</si>
  <si>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</si>
  <si>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</si>
  <si>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</si>
  <si>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</si>
  <si>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</si>
  <si>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</si>
  <si>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</si>
  <si>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</si>
  <si>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</si>
  <si>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</si>
  <si>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</si>
  <si>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</si>
  <si>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</si>
  <si>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</si>
  <si>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</si>
  <si>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</si>
  <si>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</si>
  <si>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</si>
  <si>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</si>
  <si>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</si>
  <si>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</si>
  <si>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</si>
  <si>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</si>
  <si>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</si>
  <si>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</si>
  <si>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</si>
  <si>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</si>
  <si>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</si>
  <si>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</si>
  <si>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</si>
  <si>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</si>
  <si>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</si>
  <si>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</si>
  <si>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</si>
  <si>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</si>
  <si>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</si>
  <si>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</si>
  <si>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</si>
  <si>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</si>
  <si>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</si>
  <si>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</si>
  <si>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</si>
  <si>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</si>
  <si>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</si>
  <si>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</si>
  <si>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</si>
  <si>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</si>
  <si>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</si>
  <si>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</si>
  <si>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</si>
  <si>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</si>
  <si>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</si>
  <si>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</si>
  <si>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</si>
  <si>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</si>
  <si>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</si>
  <si>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</si>
  <si>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</si>
  <si>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</si>
  <si>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</si>
  <si>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</si>
  <si>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</si>
  <si>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</si>
  <si>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</si>
  <si>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</si>
  <si>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</si>
  <si>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</si>
  <si>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</si>
  <si>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</si>
  <si>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</si>
  <si>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</si>
  <si>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</si>
  <si>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</si>
  <si>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</si>
  <si>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</si>
  <si>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</si>
  <si>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</si>
  <si>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</si>
  <si>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</si>
  <si>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</si>
  <si>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</si>
  <si>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</si>
  <si>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</si>
  <si>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</si>
  <si>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</si>
  <si>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</si>
  <si>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</si>
  <si>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</si>
  <si>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</si>
  <si>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</si>
  <si>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</si>
  <si>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</si>
  <si>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</si>
  <si>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</si>
  <si>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</si>
  <si>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</si>
  <si>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</si>
  <si>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</si>
  <si>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</si>
  <si>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</si>
  <si>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</si>
  <si>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</si>
  <si>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</si>
  <si>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</si>
  <si>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</si>
  <si>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</si>
  <si>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</si>
  <si>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</si>
  <si>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</si>
  <si>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</si>
  <si>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</si>
  <si>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</si>
  <si>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</si>
  <si>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</si>
  <si>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</si>
  <si>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</si>
  <si>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</si>
  <si>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</si>
  <si>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</si>
  <si>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</si>
  <si>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</si>
  <si>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</si>
  <si>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</si>
  <si>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</si>
  <si>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</si>
  <si>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</si>
  <si>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</si>
  <si>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</si>
  <si>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</si>
  <si>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</si>
  <si>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</si>
  <si>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</si>
  <si>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</si>
  <si>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</si>
  <si>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</si>
  <si>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</si>
  <si>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</si>
  <si>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</si>
  <si>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</si>
  <si>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</si>
  <si>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</si>
  <si>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</si>
  <si>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</si>
  <si>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</si>
  <si>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</si>
  <si>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</si>
  <si>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</si>
  <si>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</si>
  <si>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</si>
  <si>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</si>
  <si>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</si>
  <si>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</si>
  <si>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</si>
  <si>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</si>
  <si>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</si>
  <si>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</si>
  <si>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</si>
  <si>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</si>
  <si>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</si>
  <si>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</si>
  <si>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</si>
  <si>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</si>
  <si>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</si>
  <si>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</si>
  <si>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</si>
  <si>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</si>
  <si>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</si>
  <si>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</si>
  <si>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</si>
  <si>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</si>
  <si>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</si>
  <si>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</si>
  <si>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</si>
  <si>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</si>
  <si>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</si>
  <si>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</si>
  <si>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</si>
  <si>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</si>
  <si>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</si>
  <si>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</si>
  <si>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</si>
  <si>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</si>
  <si>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</si>
  <si>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</si>
  <si>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</si>
  <si>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</si>
  <si>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</si>
  <si>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</si>
  <si>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</si>
  <si>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</si>
  <si>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</si>
  <si>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</si>
  <si>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</si>
  <si>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</si>
  <si>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</si>
  <si>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</si>
  <si>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</si>
  <si>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</si>
  <si>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</si>
  <si>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</si>
  <si>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</si>
  <si>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</si>
  <si>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</si>
  <si>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</si>
  <si>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</si>
  <si>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</si>
  <si>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</si>
  <si>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</si>
  <si>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</si>
  <si>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</si>
  <si>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</si>
  <si>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</si>
  <si>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</si>
  <si>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</si>
  <si>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</si>
  <si>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</si>
  <si>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</si>
  <si>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</si>
  <si>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</si>
  <si>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</si>
  <si>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</si>
  <si>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</si>
  <si>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</si>
  <si>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</si>
  <si>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</si>
  <si>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</si>
  <si>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</si>
  <si>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</si>
  <si>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</si>
  <si>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</si>
  <si>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</si>
  <si>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</si>
  <si>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</si>
  <si>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</si>
  <si>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</si>
  <si>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</si>
  <si>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</si>
  <si>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</si>
  <si>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</si>
  <si>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</si>
  <si>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</si>
  <si>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</si>
  <si>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</si>
  <si>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</si>
  <si>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</si>
  <si>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</si>
  <si>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</si>
  <si>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</si>
  <si>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</si>
  <si>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</si>
  <si>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</si>
  <si>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</si>
  <si>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</si>
  <si>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</si>
  <si>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</si>
  <si>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</si>
  <si>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</si>
  <si>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</si>
  <si>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</si>
  <si>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</si>
  <si>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</si>
  <si>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</si>
  <si>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</si>
  <si>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</si>
  <si>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</si>
  <si>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</si>
  <si>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</si>
  <si>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</si>
  <si>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</si>
  <si>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</si>
  <si>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</si>
  <si>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</si>
  <si>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</si>
  <si>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</si>
  <si>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</si>
  <si>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</si>
  <si>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</si>
  <si>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</si>
  <si>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</si>
  <si>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</si>
  <si>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</si>
  <si>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</si>
  <si>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</si>
  <si>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</si>
  <si>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</si>
  <si>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</si>
  <si>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</si>
  <si>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</si>
  <si>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</si>
  <si>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</si>
  <si>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</si>
  <si>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</si>
  <si>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</si>
  <si>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</si>
  <si>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</si>
  <si>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</si>
  <si>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</si>
  <si>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</si>
  <si>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</si>
  <si>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</si>
  <si>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</si>
  <si>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</si>
  <si>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</si>
  <si>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</si>
  <si>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</si>
  <si>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</si>
  <si>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</si>
  <si>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</si>
  <si>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</si>
  <si>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</si>
  <si>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</si>
  <si>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</si>
  <si>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</si>
  <si>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</si>
  <si>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</si>
  <si>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</si>
  <si>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</si>
  <si>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</si>
  <si>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</si>
  <si>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</si>
  <si>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</si>
  <si>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</si>
  <si>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</si>
  <si>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</si>
  <si>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</si>
  <si>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</si>
  <si>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</si>
  <si>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</si>
  <si>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</si>
  <si>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</si>
  <si>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</si>
  <si>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</si>
  <si>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</si>
  <si>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</si>
  <si>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</si>
  <si>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</si>
  <si>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</si>
  <si>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</si>
  <si>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</si>
  <si>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</si>
  <si>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</si>
  <si>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</si>
  <si>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</si>
  <si>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</si>
  <si>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</si>
  <si>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</si>
  <si>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</si>
  <si>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</si>
  <si>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</si>
  <si>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</si>
  <si>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</si>
  <si>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</si>
  <si>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</si>
  <si>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</si>
  <si>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</si>
  <si>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</si>
  <si>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</si>
  <si>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</si>
  <si>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</si>
  <si>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</si>
  <si>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</si>
  <si>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</si>
  <si>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</si>
  <si>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</si>
  <si>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</si>
  <si>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</si>
  <si>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</si>
  <si>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</si>
  <si>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</si>
  <si>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</si>
  <si>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</si>
  <si>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</si>
  <si>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</si>
  <si>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</si>
  <si>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</si>
  <si>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</si>
  <si>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</si>
  <si>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</si>
  <si>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</si>
  <si>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</si>
  <si>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</si>
  <si>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</si>
  <si>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</si>
  <si>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</si>
  <si>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</si>
  <si>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</si>
  <si>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</si>
  <si>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</si>
  <si>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</si>
  <si>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</si>
  <si>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</si>
  <si>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</si>
  <si>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</si>
  <si>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</si>
  <si>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</si>
  <si>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</si>
  <si>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</si>
  <si>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</si>
  <si>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</si>
  <si>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</si>
  <si>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</si>
  <si>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</si>
  <si>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</si>
  <si>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</si>
  <si>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</si>
  <si>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</si>
  <si>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</si>
  <si>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</si>
  <si>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</si>
  <si>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</si>
  <si>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</si>
  <si>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</si>
  <si>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</si>
  <si>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</si>
  <si>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</si>
  <si>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</si>
  <si>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</si>
  <si>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</si>
  <si>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</si>
  <si>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</si>
  <si>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</si>
  <si>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</si>
  <si>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</si>
  <si>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</si>
  <si>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</si>
  <si>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</si>
  <si>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</si>
  <si>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</si>
  <si>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</si>
  <si>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</si>
  <si>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</si>
  <si>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</si>
  <si>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</si>
  <si>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</si>
  <si>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</si>
  <si>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</si>
  <si>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</si>
  <si>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</si>
  <si>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</si>
  <si>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</si>
  <si>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</si>
  <si>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</si>
  <si>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</si>
  <si>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</si>
  <si>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</si>
  <si>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</si>
  <si>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</si>
  <si>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</si>
  <si>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</si>
  <si>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</si>
  <si>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</si>
  <si>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</si>
  <si>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</si>
  <si>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</si>
  <si>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</si>
  <si>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</si>
  <si>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</si>
  <si>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</si>
  <si>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</si>
  <si>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</si>
  <si>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</si>
  <si>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</si>
  <si>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</si>
  <si>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</si>
  <si>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</si>
  <si>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</si>
  <si>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</si>
  <si>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</si>
  <si>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</si>
  <si>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</si>
  <si>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</si>
  <si>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</si>
  <si>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</si>
  <si>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</si>
  <si>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</si>
  <si>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</si>
  <si>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</si>
  <si>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</si>
  <si>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</si>
  <si>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</si>
  <si>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</si>
  <si>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</si>
  <si>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</si>
  <si>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</si>
  <si>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</si>
  <si>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</si>
  <si>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</si>
  <si>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</si>
  <si>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</si>
  <si>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</si>
  <si>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</si>
  <si>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</si>
  <si>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</si>
  <si>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</si>
  <si>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</si>
  <si>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</si>
  <si>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</si>
  <si>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</si>
  <si>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</si>
  <si>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</si>
  <si>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</si>
  <si>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</si>
  <si>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</si>
  <si>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</si>
  <si>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</si>
  <si>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</si>
  <si>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</si>
  <si>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</si>
  <si>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</si>
  <si>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</si>
  <si>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</si>
  <si>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</si>
  <si>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</si>
  <si>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</si>
  <si>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</si>
  <si>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</si>
  <si>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</si>
  <si>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</si>
  <si>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</si>
  <si>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</si>
  <si>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</si>
  <si>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</si>
  <si>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</si>
  <si>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</si>
  <si>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</si>
  <si>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</si>
  <si>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</si>
  <si>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</si>
  <si>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</si>
  <si>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</si>
  <si>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</si>
  <si>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</si>
  <si>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</si>
  <si>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</si>
  <si>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</si>
  <si>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</si>
  <si>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</si>
  <si>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</si>
  <si>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</si>
  <si>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</si>
  <si>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</si>
  <si>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</si>
  <si>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</si>
  <si>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</si>
  <si>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</si>
  <si>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</si>
  <si>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</si>
  <si>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</si>
  <si>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</si>
  <si>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</si>
  <si>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</si>
  <si>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</si>
  <si>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</si>
  <si>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</si>
  <si>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</si>
  <si>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</si>
  <si>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</si>
  <si>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</si>
  <si>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</si>
  <si>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</si>
  <si>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</si>
  <si>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</si>
  <si>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</si>
  <si>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</si>
  <si>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</si>
  <si>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</si>
  <si>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</si>
  <si>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</si>
  <si>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</si>
  <si>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</si>
  <si>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</si>
  <si>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</si>
  <si>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</si>
  <si>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</si>
  <si>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</si>
  <si>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</si>
  <si>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</si>
  <si>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</si>
  <si>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</si>
  <si>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</si>
  <si>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</si>
  <si>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</si>
  <si>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</si>
  <si>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</si>
  <si>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</si>
  <si>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</si>
  <si>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</si>
  <si>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</si>
  <si>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</si>
  <si>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</si>
  <si>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</si>
  <si>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</si>
  <si>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</si>
  <si>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</si>
  <si>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</si>
  <si>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</si>
  <si>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</si>
  <si>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</si>
  <si>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</si>
  <si>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</si>
  <si>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</si>
  <si>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</si>
  <si>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</si>
  <si>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</si>
  <si>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</si>
  <si>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</si>
  <si>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</si>
  <si>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</si>
  <si>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</si>
  <si>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</si>
  <si>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</si>
  <si>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</si>
  <si>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</si>
  <si>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</si>
  <si>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</si>
  <si>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</si>
  <si>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</si>
  <si>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</si>
  <si>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</si>
  <si>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</si>
  <si>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</si>
  <si>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</si>
  <si>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</si>
  <si>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</si>
  <si>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</si>
  <si>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</si>
  <si>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</si>
  <si>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</si>
  <si>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</si>
  <si>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</si>
  <si>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</si>
  <si>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</si>
  <si>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</si>
  <si>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</si>
  <si>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</si>
  <si>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</si>
  <si>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</si>
  <si>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</si>
  <si>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</si>
  <si>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</si>
  <si>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</si>
  <si>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</si>
  <si>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</si>
  <si>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</si>
  <si>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</si>
  <si>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</si>
  <si>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</si>
  <si>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</si>
  <si>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</si>
  <si>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</si>
  <si>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</si>
  <si>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</si>
  <si>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</si>
  <si>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</si>
  <si>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</si>
  <si>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</si>
  <si>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</si>
  <si>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</si>
  <si>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</si>
  <si>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</si>
  <si>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</si>
  <si>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</si>
  <si>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</si>
  <si>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</si>
  <si>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</si>
  <si>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</si>
  <si>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</si>
  <si>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</si>
  <si>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</si>
  <si>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</si>
  <si>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</si>
  <si>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</si>
  <si>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</si>
  <si>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</si>
  <si>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</si>
  <si>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</si>
  <si>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</si>
  <si>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</si>
  <si>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</si>
  <si>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</si>
  <si>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</si>
  <si>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</si>
  <si>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</si>
  <si>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</si>
  <si>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</si>
  <si>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</si>
  <si>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</si>
  <si>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</si>
  <si>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</si>
  <si>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</si>
  <si>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</si>
  <si>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</si>
  <si>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</si>
  <si>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</si>
  <si>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</si>
  <si>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</si>
  <si>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</si>
  <si>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</si>
  <si>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</si>
  <si>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</si>
  <si>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</si>
  <si>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</si>
  <si>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</si>
  <si>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</si>
  <si>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</si>
  <si>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</si>
  <si>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</si>
  <si>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</si>
  <si>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</si>
  <si>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</si>
  <si>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</si>
  <si>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</si>
  <si>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</si>
  <si>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</si>
  <si>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</si>
  <si>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</si>
  <si>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</si>
  <si>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</si>
  <si>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</si>
  <si>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</si>
  <si>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</si>
  <si>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</si>
  <si>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</si>
  <si>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</si>
  <si>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</si>
  <si>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</si>
  <si>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</si>
  <si>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</si>
  <si>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</si>
  <si>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</si>
  <si>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</si>
  <si>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</si>
  <si>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</si>
  <si>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</si>
  <si>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</si>
  <si>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</si>
  <si>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</si>
  <si>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</si>
  <si>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</si>
  <si>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</si>
  <si>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</si>
  <si>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</si>
  <si>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</si>
  <si>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</si>
  <si>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</si>
  <si>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</si>
  <si>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</si>
  <si>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</si>
  <si>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</si>
  <si>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</si>
  <si>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</si>
  <si>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</si>
  <si>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</si>
  <si>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</si>
  <si>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</si>
  <si>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</si>
  <si>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</si>
  <si>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</si>
  <si>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</si>
  <si>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</si>
  <si>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</si>
  <si>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</si>
  <si>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</si>
  <si>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</si>
  <si>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</si>
  <si>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</si>
  <si>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</si>
  <si>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</si>
  <si>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</si>
  <si>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</si>
  <si>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</si>
  <si>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</si>
  <si>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</si>
  <si>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</si>
  <si>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</si>
  <si>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</si>
  <si>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</si>
  <si>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</si>
  <si>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</si>
  <si>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</si>
  <si>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</si>
  <si>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</si>
  <si>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</si>
  <si>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</si>
  <si>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</si>
  <si>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</si>
  <si>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</si>
  <si>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</si>
  <si>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</si>
  <si>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</si>
  <si>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</si>
  <si>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</si>
  <si>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</si>
  <si>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</si>
  <si>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</si>
  <si>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</si>
  <si>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</si>
  <si>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</si>
  <si>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</si>
  <si>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</si>
  <si>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</si>
  <si>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</si>
  <si>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</si>
  <si>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</si>
  <si>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</si>
  <si>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</si>
  <si>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</si>
  <si>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</si>
  <si>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</si>
  <si>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</si>
  <si>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</si>
  <si>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</si>
  <si>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</si>
  <si>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</si>
  <si>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</si>
  <si>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</si>
  <si>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</si>
  <si>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</si>
  <si>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</si>
  <si>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</si>
  <si>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</si>
  <si>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</si>
  <si>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</si>
  <si>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</si>
  <si>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</si>
  <si>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</si>
  <si>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</si>
  <si>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</si>
  <si>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</si>
  <si>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</si>
  <si>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</si>
  <si>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</si>
  <si>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</si>
  <si>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</si>
  <si>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</si>
  <si>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</si>
  <si>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</si>
  <si>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</si>
  <si>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</si>
  <si>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</si>
  <si>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</si>
  <si>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</si>
  <si>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</si>
  <si>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</si>
  <si>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</si>
  <si>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</si>
  <si>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</si>
  <si>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</si>
  <si>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</si>
  <si>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</si>
  <si>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</si>
  <si>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</si>
  <si>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</si>
  <si>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</si>
  <si>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</si>
  <si>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</si>
  <si>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</si>
  <si>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</si>
  <si>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</si>
  <si>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</si>
  <si>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</si>
  <si>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</si>
  <si>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</si>
  <si>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</si>
  <si>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</si>
  <si>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</si>
  <si>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</si>
  <si>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</si>
  <si>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</si>
  <si>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</si>
  <si>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</si>
  <si>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</si>
  <si>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</si>
  <si>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</si>
  <si>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</si>
  <si>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</si>
  <si>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</si>
  <si>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</si>
  <si>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</si>
  <si>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</si>
  <si>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</si>
  <si>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</si>
  <si>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</si>
  <si>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</si>
  <si>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</si>
  <si>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</si>
  <si>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</si>
  <si>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</si>
  <si>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</si>
  <si>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</si>
  <si>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</si>
  <si>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</si>
  <si>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</si>
  <si>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</si>
  <si>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</si>
  <si>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</si>
  <si>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</si>
  <si>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</si>
  <si>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</si>
  <si>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</si>
  <si>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</si>
  <si>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</si>
  <si>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</si>
  <si>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</si>
  <si>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</si>
  <si>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</si>
  <si>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</si>
  <si>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</si>
  <si>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</si>
  <si>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</si>
  <si>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</si>
  <si>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</si>
  <si>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</si>
  <si>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</si>
  <si>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</si>
  <si>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</si>
  <si>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</si>
  <si>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</si>
  <si>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</si>
  <si>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</si>
  <si>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</si>
  <si>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</si>
  <si>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</si>
  <si>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</si>
  <si>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</si>
  <si>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</si>
  <si>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</si>
  <si>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</si>
  <si>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</si>
  <si>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</si>
  <si>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</si>
  <si>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</si>
  <si>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</si>
  <si>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</si>
  <si>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</si>
  <si>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</si>
  <si>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</si>
  <si>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</si>
  <si>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</si>
  <si>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</si>
  <si>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</si>
  <si>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</si>
  <si>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</si>
  <si>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</si>
  <si>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</si>
  <si>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</si>
  <si>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</si>
  <si>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</si>
  <si>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</si>
  <si>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</si>
  <si>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</si>
  <si>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</si>
  <si>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</si>
  <si>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</si>
  <si>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</si>
  <si>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</si>
  <si>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</si>
  <si>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</si>
  <si>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</si>
  <si>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</si>
  <si>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</si>
  <si>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</si>
  <si>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</si>
  <si>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</si>
  <si>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</si>
  <si>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</si>
  <si>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</si>
  <si>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</si>
  <si>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</si>
  <si>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</si>
  <si>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</si>
  <si>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</si>
  <si>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</si>
  <si>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</si>
  <si>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</si>
  <si>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</si>
  <si>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</si>
  <si>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</si>
  <si>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</si>
  <si>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</si>
  <si>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</si>
  <si>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</si>
  <si>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</si>
  <si>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</si>
  <si>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</si>
  <si>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</si>
  <si>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</si>
  <si>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</si>
  <si>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</si>
  <si>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</si>
  <si>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</si>
  <si>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</si>
  <si>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</si>
  <si>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</si>
  <si>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</si>
  <si>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</si>
  <si>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</si>
  <si>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</si>
  <si>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</si>
  <si>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</si>
  <si>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</si>
  <si>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</si>
  <si>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</si>
  <si>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</si>
  <si>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</si>
  <si>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</si>
  <si>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</si>
  <si>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</si>
  <si>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</si>
  <si>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</si>
  <si>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</si>
  <si>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</si>
  <si>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</si>
  <si>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</si>
  <si>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</si>
  <si>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</si>
  <si>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</si>
  <si>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</si>
  <si>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</si>
  <si>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</si>
  <si>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</si>
  <si>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</si>
  <si>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</si>
  <si>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</si>
  <si>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</si>
  <si>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</si>
  <si>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</si>
  <si>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</si>
  <si>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</si>
  <si>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</si>
  <si>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</si>
  <si>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</si>
  <si>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</si>
  <si>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</si>
  <si>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</si>
  <si>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</si>
  <si>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</si>
  <si>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</si>
  <si>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</si>
  <si>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</si>
  <si>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</si>
  <si>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</si>
  <si>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</si>
  <si>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</si>
  <si>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</si>
  <si>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</si>
  <si>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</si>
  <si>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</si>
  <si>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</si>
  <si>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</si>
  <si>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</si>
  <si>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</si>
  <si>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</si>
  <si>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</si>
  <si>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</si>
  <si>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</si>
  <si>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</si>
  <si>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</si>
  <si>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</si>
  <si>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</si>
  <si>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</si>
  <si>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</si>
  <si>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</si>
  <si>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</si>
  <si>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</si>
  <si>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</si>
  <si>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</si>
  <si>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</si>
  <si>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</si>
  <si>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</si>
  <si>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</si>
  <si>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</si>
  <si>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</si>
  <si>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</si>
  <si>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</si>
  <si>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</si>
  <si>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</si>
  <si>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</si>
  <si>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</si>
  <si>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</si>
  <si>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</si>
  <si>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</si>
  <si>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</si>
  <si>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</si>
  <si>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</si>
  <si>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</si>
  <si>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</si>
  <si>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</si>
  <si>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</si>
  <si>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</si>
  <si>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</si>
  <si>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</si>
  <si>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</si>
  <si>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</si>
  <si>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</si>
  <si>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</si>
  <si>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</si>
  <si>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</si>
  <si>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</si>
  <si>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</si>
  <si>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</si>
  <si>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</si>
  <si>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</si>
  <si>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</si>
  <si>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</si>
  <si>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</si>
  <si>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</si>
  <si>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</si>
  <si>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</si>
  <si>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</si>
  <si>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</si>
  <si>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</si>
  <si>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</si>
  <si>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</si>
  <si>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</si>
  <si>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</si>
  <si>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</si>
  <si>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</si>
  <si>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</si>
  <si>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</si>
  <si>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</si>
  <si>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</si>
  <si>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</si>
  <si>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</si>
  <si>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</si>
  <si>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</si>
  <si>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</si>
  <si>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</si>
  <si>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</si>
  <si>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</si>
  <si>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</si>
  <si>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</si>
  <si>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</si>
  <si>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</si>
  <si>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</si>
  <si>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</si>
  <si>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</si>
  <si>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</si>
  <si>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</si>
  <si>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</si>
  <si>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</si>
  <si>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</si>
  <si>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</si>
  <si>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</si>
  <si>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</si>
  <si>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</si>
  <si>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</si>
  <si>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</si>
  <si>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</si>
  <si>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</si>
  <si>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</si>
  <si>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</si>
  <si>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</si>
  <si>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</si>
  <si>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</si>
  <si>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</si>
  <si>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</si>
  <si>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</si>
  <si>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</si>
  <si>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</si>
  <si>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</si>
  <si>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</si>
  <si>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</si>
  <si>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</si>
  <si>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</si>
  <si>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</si>
  <si>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</si>
  <si>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</si>
  <si>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</si>
  <si>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</si>
  <si>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</si>
  <si>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</si>
  <si>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</si>
  <si>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</si>
  <si>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</si>
  <si>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</si>
  <si>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</si>
  <si>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</si>
  <si>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</si>
  <si>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</si>
  <si>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</si>
  <si>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</si>
  <si>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</si>
  <si>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</si>
  <si>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</si>
  <si>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</si>
  <si>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</si>
  <si>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</si>
  <si>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</si>
  <si>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</si>
  <si>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</si>
  <si>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</si>
  <si>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</si>
  <si>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</si>
  <si>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</si>
  <si>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</si>
  <si>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</si>
  <si>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</si>
  <si>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</si>
  <si>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</si>
  <si>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</si>
  <si>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</si>
  <si>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</si>
  <si>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</si>
  <si>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</si>
  <si>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</si>
  <si>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</si>
  <si>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</si>
  <si>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</si>
  <si>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</si>
  <si>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</si>
  <si>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</si>
  <si>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</si>
  <si>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</si>
  <si>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</si>
  <si>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</si>
  <si>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</si>
  <si>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</si>
  <si>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</si>
  <si>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</si>
  <si>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</si>
  <si>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</si>
  <si>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</si>
  <si>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</si>
  <si>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</si>
  <si>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</si>
  <si>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</si>
  <si>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</si>
  <si>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</si>
  <si>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</si>
  <si>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</si>
  <si>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</si>
  <si>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</si>
  <si>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</si>
  <si>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</si>
  <si>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</si>
  <si>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</si>
  <si>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</si>
  <si>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</si>
  <si>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</si>
  <si>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</si>
  <si>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</si>
  <si>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</si>
  <si>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</si>
  <si>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</si>
  <si>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</si>
  <si>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</si>
  <si>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</si>
  <si>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</si>
  <si>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</si>
  <si>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</si>
  <si>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</si>
  <si>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</si>
  <si>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</si>
  <si>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</si>
  <si>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</si>
  <si>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</si>
  <si>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</si>
  <si>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</si>
  <si>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</si>
  <si>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</si>
  <si>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</si>
  <si>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</si>
  <si>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</si>
  <si>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</si>
  <si>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</si>
  <si>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</si>
  <si>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</si>
  <si>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</si>
  <si>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</si>
  <si>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</si>
  <si>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</si>
  <si>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</si>
  <si>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</si>
  <si>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</si>
  <si>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</si>
  <si>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</si>
  <si>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</si>
  <si>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</si>
  <si>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</si>
  <si>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</si>
  <si>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</si>
  <si>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</si>
  <si>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</si>
  <si>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</si>
  <si>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</si>
  <si>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</si>
  <si>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</si>
  <si>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</si>
  <si>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</si>
  <si>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</si>
  <si>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</si>
  <si>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</si>
  <si>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</si>
  <si>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</si>
  <si>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</si>
  <si>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</si>
  <si>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</si>
  <si>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</si>
  <si>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</si>
  <si>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</si>
  <si>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</si>
  <si>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</si>
  <si>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</si>
  <si>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</si>
  <si>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</si>
  <si>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</si>
  <si>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</si>
  <si>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</si>
  <si>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</si>
  <si>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</si>
  <si>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</si>
  <si>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</si>
  <si>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</si>
  <si>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</si>
  <si>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</si>
  <si>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</si>
  <si>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</si>
  <si>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</si>
  <si>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</si>
  <si>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</si>
  <si>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</si>
  <si>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</si>
  <si>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</si>
  <si>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</si>
  <si>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</si>
  <si>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</si>
  <si>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</si>
  <si>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</si>
  <si>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</si>
  <si>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</si>
  <si>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</si>
  <si>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</si>
  <si>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</si>
  <si>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</si>
  <si>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</si>
  <si>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</si>
  <si>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</si>
  <si>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</si>
  <si>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</si>
  <si>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</si>
  <si>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</si>
  <si>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</si>
  <si>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</si>
  <si>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</si>
  <si>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</si>
  <si>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</si>
  <si>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</si>
  <si>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</si>
  <si>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</si>
  <si>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</si>
  <si>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</si>
  <si>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</si>
  <si>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</si>
  <si>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</si>
  <si>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</si>
  <si>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</si>
  <si>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</si>
  <si>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</si>
  <si>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</si>
  <si>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</si>
  <si>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</si>
  <si>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</si>
  <si>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</si>
  <si>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</si>
  <si>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</si>
  <si>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</si>
  <si>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</si>
  <si>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</si>
  <si>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</si>
  <si>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</si>
  <si>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</si>
  <si>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</si>
  <si>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</si>
  <si>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</si>
  <si>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</si>
  <si>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</si>
  <si>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</si>
  <si>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</si>
  <si>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</si>
  <si>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</si>
  <si>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</si>
  <si>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</si>
  <si>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</si>
  <si>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</si>
  <si>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</si>
  <si>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</si>
  <si>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</si>
  <si>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</si>
  <si>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</si>
  <si>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</si>
  <si>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</si>
  <si>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</si>
  <si>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</si>
  <si>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</si>
  <si>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</si>
  <si>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</si>
  <si>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</si>
  <si>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</si>
  <si>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</si>
  <si>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</si>
  <si>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</si>
  <si>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</si>
  <si>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</si>
  <si>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</si>
  <si>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</si>
  <si>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</si>
  <si>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</si>
  <si>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</si>
  <si>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</si>
  <si>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</si>
  <si>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</si>
  <si>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</si>
  <si>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</si>
  <si>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</si>
  <si>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</si>
  <si>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</si>
  <si>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</si>
  <si>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</si>
  <si>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</si>
  <si>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</si>
  <si>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</si>
  <si>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</si>
  <si>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</si>
  <si>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</si>
  <si>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</si>
  <si>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</si>
  <si>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</si>
  <si>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</si>
  <si>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</si>
  <si>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</si>
  <si>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</si>
  <si>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</si>
  <si>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</si>
  <si>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</si>
  <si>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</si>
  <si>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</si>
  <si>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</si>
  <si>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</si>
  <si>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</si>
  <si>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</si>
  <si>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</si>
  <si>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</si>
  <si>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</si>
  <si>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</si>
  <si>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</si>
  <si>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</si>
  <si>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</si>
  <si>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</si>
  <si>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</si>
  <si>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</si>
  <si>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</si>
  <si>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</si>
  <si>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</si>
  <si>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</si>
  <si>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</si>
  <si>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</si>
  <si>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</si>
  <si>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</si>
  <si>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</si>
  <si>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</si>
  <si>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</si>
  <si>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</si>
  <si>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</si>
  <si>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</si>
  <si>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</si>
  <si>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</si>
  <si>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</si>
  <si>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</si>
  <si>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</si>
  <si>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</si>
  <si>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</si>
  <si>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</si>
  <si>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</si>
  <si>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</si>
  <si>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</si>
  <si>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</si>
  <si>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</si>
  <si>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</si>
  <si>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</si>
  <si>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</si>
  <si>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</si>
  <si>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</si>
  <si>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</si>
  <si>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</si>
  <si>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</si>
  <si>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</si>
  <si>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</si>
  <si>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</si>
  <si>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</si>
  <si>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</si>
  <si>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</si>
  <si>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</si>
  <si>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</si>
  <si>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</si>
  <si>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</si>
  <si>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</si>
  <si>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</si>
  <si>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</si>
  <si>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</si>
  <si>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</si>
  <si>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</si>
  <si>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</si>
  <si>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</si>
  <si>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</si>
  <si>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</si>
  <si>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</si>
  <si>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</si>
  <si>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</si>
  <si>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</si>
  <si>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</si>
  <si>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</si>
  <si>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</si>
  <si>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</si>
  <si>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</si>
  <si>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</si>
  <si>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</si>
  <si>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</si>
  <si>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</si>
  <si>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</si>
  <si>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</si>
  <si>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</si>
  <si>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</si>
  <si>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</si>
  <si>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</si>
  <si>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</si>
  <si>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</si>
  <si>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</si>
  <si>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</si>
  <si>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</si>
  <si>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</si>
  <si>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</si>
  <si>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</si>
  <si>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</si>
  <si>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</si>
  <si>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</si>
  <si>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</si>
  <si>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</si>
  <si>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</si>
  <si>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</si>
  <si>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</si>
  <si>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</si>
  <si>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</si>
  <si>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</si>
  <si>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</si>
  <si>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</si>
  <si>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</si>
  <si>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</si>
  <si>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</si>
  <si>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</si>
  <si>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</si>
  <si>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</si>
  <si>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</si>
  <si>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</si>
  <si>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</si>
  <si>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</si>
  <si>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</si>
  <si>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</si>
  <si>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</si>
  <si>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</si>
  <si>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</si>
  <si>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</si>
  <si>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</si>
  <si>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</si>
  <si>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</si>
  <si>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</si>
  <si>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</si>
  <si>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</si>
  <si>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</si>
  <si>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</si>
  <si>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</si>
  <si>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</si>
  <si>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</si>
  <si>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</si>
  <si>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</si>
  <si>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</si>
  <si>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</si>
  <si>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</si>
  <si>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</si>
  <si>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</si>
  <si>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</si>
  <si>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</si>
  <si>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</si>
  <si>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</si>
  <si>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</si>
  <si>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</si>
  <si>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</si>
  <si>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</si>
  <si>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</si>
  <si>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</si>
  <si>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</si>
  <si>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</si>
  <si>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</si>
  <si>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</si>
  <si>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</si>
  <si>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</si>
  <si>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</si>
  <si>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</si>
  <si>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</si>
  <si>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</si>
  <si>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</si>
  <si>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</si>
  <si>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</si>
  <si>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</si>
  <si>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</si>
  <si>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</si>
  <si>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</si>
  <si>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</si>
  <si>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</si>
  <si>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</si>
  <si>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</si>
  <si>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</si>
  <si>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</si>
  <si>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</si>
  <si>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</si>
  <si>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</si>
  <si>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</si>
  <si>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</si>
  <si>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</si>
  <si>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</si>
  <si>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</si>
  <si>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</si>
  <si>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</si>
  <si>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</si>
  <si>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</si>
  <si>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</si>
  <si>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</si>
  <si>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</si>
  <si>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</si>
  <si>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</si>
  <si>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</si>
  <si>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</si>
  <si>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</si>
  <si>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</si>
  <si>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</si>
  <si>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</si>
  <si>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</si>
  <si>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</si>
  <si>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</si>
  <si>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</si>
  <si>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</si>
  <si>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</si>
  <si>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</si>
  <si>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</si>
  <si>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</si>
  <si>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</si>
  <si>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</si>
  <si>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</si>
  <si>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</si>
  <si>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</si>
  <si>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</si>
  <si>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</si>
  <si>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</si>
  <si>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</si>
  <si>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</si>
  <si>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</si>
  <si>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</si>
  <si>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</si>
  <si>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</si>
  <si>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</si>
  <si>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</si>
  <si>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</si>
  <si>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</si>
  <si>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</si>
  <si>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</si>
  <si>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</si>
  <si>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</si>
  <si>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</si>
  <si>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</si>
  <si>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</si>
  <si>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</si>
  <si>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</si>
  <si>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</si>
  <si>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</si>
  <si>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</si>
  <si>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</si>
  <si>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</si>
  <si>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</si>
  <si>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</si>
  <si>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</si>
  <si>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</si>
  <si>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</si>
  <si>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</si>
  <si>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</si>
  <si>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</si>
  <si>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</si>
  <si>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</si>
  <si>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</si>
  <si>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</si>
  <si>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</si>
  <si>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</si>
  <si>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</si>
  <si>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</si>
  <si>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</si>
  <si>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</si>
  <si>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</si>
  <si>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</si>
  <si>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</si>
  <si>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</si>
  <si>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</si>
  <si>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</si>
  <si>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</si>
  <si>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</si>
  <si>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</si>
  <si>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</si>
  <si>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</si>
  <si>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</si>
  <si>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</si>
  <si>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</si>
  <si>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</si>
  <si>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</si>
  <si>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</si>
  <si>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</si>
  <si>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</si>
  <si>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</si>
  <si>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</si>
  <si>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</si>
  <si>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</si>
  <si>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</si>
  <si>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</si>
  <si>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</si>
  <si>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</si>
  <si>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</si>
  <si>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</si>
  <si>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</si>
  <si>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</si>
  <si>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</si>
  <si>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</si>
  <si>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</si>
  <si>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</si>
  <si>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</si>
  <si>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</si>
  <si>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</si>
  <si>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</si>
  <si>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</si>
  <si>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</si>
  <si>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</si>
  <si>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</si>
  <si>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</si>
  <si>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</si>
  <si>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</si>
  <si>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</si>
  <si>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</si>
  <si>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</si>
  <si>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</si>
  <si>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</si>
  <si>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</si>
  <si>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</si>
  <si>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</si>
  <si>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</si>
  <si>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</si>
  <si>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</si>
  <si>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</si>
  <si>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</si>
  <si>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</si>
  <si>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</si>
  <si>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</si>
  <si>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</si>
  <si>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</si>
  <si>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</si>
  <si>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</si>
  <si>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</si>
  <si>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</si>
  <si>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</si>
  <si>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</si>
  <si>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</si>
  <si>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</si>
  <si>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</si>
  <si>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</si>
  <si>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</si>
  <si>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</si>
  <si>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</si>
  <si>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</si>
  <si>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</si>
  <si>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</si>
  <si>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</si>
  <si>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</si>
  <si>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</si>
  <si>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</si>
  <si>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</si>
  <si>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</si>
  <si>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</si>
  <si>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</si>
  <si>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</si>
  <si>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</si>
  <si>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</si>
  <si>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</si>
  <si>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</si>
  <si>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</si>
  <si>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</si>
  <si>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</si>
  <si>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</si>
  <si>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</si>
  <si>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</si>
  <si>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</si>
  <si>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</si>
  <si>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</si>
  <si>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</si>
  <si>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</si>
  <si>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</si>
  <si>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</si>
  <si>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</si>
  <si>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</si>
  <si>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</si>
  <si>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</si>
  <si>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</si>
  <si>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</si>
  <si>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</si>
  <si>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</si>
  <si>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</si>
  <si>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</si>
  <si>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</si>
  <si>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</si>
  <si>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</si>
  <si>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</si>
  <si>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</si>
  <si>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</si>
  <si>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</si>
  <si>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</si>
  <si>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</si>
  <si>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</si>
  <si>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</si>
  <si>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</si>
  <si>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</si>
  <si>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</si>
  <si>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</si>
  <si>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</si>
  <si>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</si>
  <si>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</si>
  <si>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</si>
  <si>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</si>
  <si>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</si>
  <si>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</si>
  <si>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</si>
  <si>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</si>
  <si>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</si>
  <si>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</si>
  <si>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</si>
  <si>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</si>
  <si>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</si>
  <si>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</si>
  <si>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</si>
  <si>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</si>
  <si>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</si>
  <si>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</si>
  <si>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</si>
  <si>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</si>
  <si>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</si>
  <si>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</si>
  <si>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</si>
  <si>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</si>
  <si>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</si>
  <si>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</si>
  <si>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</si>
  <si>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</si>
  <si>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</si>
  <si>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</si>
  <si>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</si>
  <si>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</si>
  <si>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</si>
  <si>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</si>
  <si>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</si>
  <si>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</si>
  <si>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</si>
  <si>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</si>
  <si>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</si>
  <si>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</si>
  <si>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</si>
  <si>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</si>
  <si>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</si>
  <si>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</si>
  <si>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</si>
  <si>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</si>
  <si>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</si>
  <si>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</si>
  <si>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</si>
  <si>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</si>
  <si>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</si>
  <si>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</si>
  <si>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</si>
  <si>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</si>
  <si>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</si>
  <si>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</si>
  <si>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</si>
  <si>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</si>
  <si>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</si>
  <si>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</si>
  <si>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</si>
  <si>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</si>
  <si>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</si>
  <si>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</si>
  <si>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</si>
  <si>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</si>
  <si>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</si>
  <si>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</si>
  <si>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</si>
  <si>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</si>
  <si>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</si>
  <si>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</si>
  <si>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</si>
  <si>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</si>
  <si>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</si>
  <si>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</si>
  <si>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</si>
  <si>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</si>
  <si>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</si>
  <si>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</si>
  <si>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</si>
  <si>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</si>
  <si>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</si>
  <si>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</si>
  <si>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</si>
  <si>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</si>
  <si>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</si>
  <si>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</si>
  <si>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</si>
  <si>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</si>
  <si>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</si>
  <si>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</si>
  <si>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</si>
  <si>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</si>
  <si>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</si>
  <si>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</si>
  <si>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</si>
  <si>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</si>
  <si>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</si>
  <si>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</si>
  <si>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</si>
  <si>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</si>
  <si>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</si>
  <si>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</si>
  <si>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</si>
  <si>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</si>
  <si>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</si>
  <si>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</si>
  <si>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</si>
  <si>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</si>
  <si>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</si>
  <si>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</si>
  <si>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</si>
  <si>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</si>
  <si>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</si>
  <si>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</si>
  <si>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</si>
  <si>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</si>
  <si>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</si>
  <si>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</si>
  <si>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</si>
  <si>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</si>
  <si>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</si>
  <si>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</si>
  <si>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</si>
  <si>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</si>
  <si>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</si>
  <si>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</si>
  <si>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</si>
  <si>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</si>
  <si>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</si>
  <si>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</si>
  <si>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</si>
  <si>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</si>
  <si>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</si>
  <si>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</si>
  <si>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</si>
  <si>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</si>
  <si>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</si>
  <si>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</si>
  <si>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</si>
  <si>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</si>
  <si>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</si>
  <si>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</si>
  <si>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</si>
  <si>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</si>
  <si>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</si>
  <si>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</si>
  <si>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</si>
  <si>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</si>
  <si>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</si>
  <si>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</si>
  <si>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</si>
  <si>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</si>
  <si>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</si>
  <si>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</si>
  <si>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</si>
  <si>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</si>
  <si>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</si>
  <si>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</si>
  <si>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</si>
  <si>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</si>
  <si>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</si>
  <si>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</si>
  <si>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</si>
  <si>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</si>
  <si>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</si>
  <si>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</si>
  <si>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</si>
  <si>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</si>
  <si>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</si>
  <si>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</si>
  <si>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</si>
  <si>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</si>
  <si>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</si>
  <si>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</si>
  <si>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</si>
  <si>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</si>
  <si>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</si>
  <si>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</si>
  <si>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</si>
  <si>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</si>
  <si>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</si>
  <si>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</si>
  <si>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</si>
  <si>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</si>
  <si>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</si>
  <si>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</si>
  <si>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</si>
  <si>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</si>
  <si>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</si>
  <si>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</si>
  <si>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</si>
  <si>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</si>
  <si>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</si>
  <si>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</si>
  <si>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</si>
  <si>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</si>
  <si>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</si>
  <si>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</si>
  <si>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</si>
  <si>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</si>
  <si>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</si>
  <si>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</si>
  <si>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</si>
  <si>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</si>
  <si>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</si>
  <si>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</si>
  <si>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</si>
  <si>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</si>
  <si>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</si>
  <si>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</si>
  <si>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</si>
  <si>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</si>
  <si>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</si>
  <si>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</si>
  <si>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</si>
  <si>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</si>
  <si>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</si>
  <si>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</si>
  <si>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</si>
  <si>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</si>
  <si>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</si>
  <si>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</si>
  <si>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</si>
  <si>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</si>
  <si>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</si>
  <si>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</si>
  <si>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</si>
  <si>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</si>
  <si>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</si>
  <si>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</si>
  <si>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</si>
  <si>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</si>
  <si>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</si>
  <si>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</si>
  <si>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</si>
  <si>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</si>
  <si>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</si>
  <si>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</si>
  <si>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</si>
  <si>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</si>
  <si>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</si>
  <si>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</si>
  <si>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</si>
  <si>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</si>
  <si>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</si>
  <si>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</si>
  <si>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</si>
  <si>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</si>
  <si>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</si>
  <si>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</si>
  <si>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</si>
  <si>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</si>
  <si>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</si>
  <si>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</si>
  <si>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</si>
  <si>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</si>
  <si>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</si>
  <si>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</si>
  <si>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</si>
  <si>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</si>
  <si>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</si>
  <si>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</si>
  <si>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</si>
  <si>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</si>
  <si>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</si>
  <si>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</si>
  <si>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</si>
  <si>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</si>
  <si>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</si>
  <si>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</si>
  <si>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</si>
  <si>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</si>
  <si>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</si>
  <si>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</si>
  <si>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</si>
  <si>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</si>
  <si>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</si>
  <si>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</si>
  <si>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</si>
  <si>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</si>
  <si>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</si>
  <si>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</si>
  <si>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</si>
  <si>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</si>
  <si>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</si>
  <si>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</si>
  <si>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</si>
  <si>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</si>
  <si>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</si>
  <si>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</si>
  <si>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</si>
  <si>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</si>
  <si>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</si>
  <si>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</si>
  <si>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</si>
  <si>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</si>
  <si>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</si>
  <si>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</si>
  <si>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</si>
  <si>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</si>
  <si>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</si>
  <si>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</si>
  <si>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</si>
  <si>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</si>
  <si>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</si>
  <si>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</si>
  <si>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</si>
  <si>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</si>
  <si>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</si>
  <si>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</si>
  <si>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</si>
  <si>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</si>
  <si>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</si>
  <si>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</si>
  <si>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</si>
  <si>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</si>
  <si>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</si>
  <si>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</si>
  <si>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</si>
  <si>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</si>
  <si>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</si>
  <si>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</si>
  <si>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</si>
  <si>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</si>
  <si>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</si>
  <si>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</si>
  <si>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</si>
  <si>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</si>
  <si>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</si>
  <si>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</si>
  <si>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</si>
  <si>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</si>
  <si>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</si>
  <si>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</si>
  <si>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</si>
  <si>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</si>
  <si>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</si>
  <si>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</si>
  <si>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</si>
  <si>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</si>
  <si>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</si>
  <si>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</si>
  <si>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</si>
  <si>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</si>
  <si>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</si>
  <si>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</si>
  <si>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</si>
  <si>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</si>
  <si>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</si>
  <si>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</si>
  <si>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</si>
  <si>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</si>
  <si>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</si>
  <si>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</si>
  <si>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</si>
  <si>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</si>
  <si>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</si>
  <si>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</si>
  <si>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</si>
  <si>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</si>
  <si>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</si>
  <si>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</si>
  <si>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</si>
  <si>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</si>
  <si>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</si>
  <si>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</si>
  <si>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</si>
  <si>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</si>
  <si>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</si>
  <si>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</si>
  <si>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</si>
  <si>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</si>
  <si>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</si>
  <si>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</si>
  <si>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</si>
  <si>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</si>
  <si>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</si>
  <si>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</si>
  <si>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</si>
  <si>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</si>
  <si>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</si>
  <si>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</si>
  <si>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</si>
  <si>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</si>
  <si>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</si>
  <si>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</si>
  <si>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</si>
  <si>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</si>
  <si>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</si>
  <si>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</si>
  <si>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</si>
  <si>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</si>
  <si>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</si>
  <si>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</si>
  <si>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</si>
  <si>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</si>
  <si>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</si>
  <si>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</si>
  <si>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</si>
  <si>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</si>
  <si>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</si>
  <si>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</si>
  <si>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</si>
  <si>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</si>
  <si>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</si>
  <si>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</si>
  <si>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</si>
  <si>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</si>
  <si>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</si>
  <si>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</si>
  <si>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</si>
  <si>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</si>
  <si>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</si>
  <si>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</si>
  <si>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</si>
  <si>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</si>
  <si>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</si>
  <si>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</si>
  <si>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</si>
  <si>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</si>
  <si>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</si>
  <si>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</si>
  <si>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</si>
  <si>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</si>
  <si>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</si>
  <si>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</si>
  <si>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</si>
  <si>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</si>
  <si>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</si>
  <si>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</si>
  <si>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</si>
  <si>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</si>
  <si>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</si>
  <si>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</si>
  <si>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</si>
  <si>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</si>
  <si>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</si>
  <si>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</si>
  <si>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</si>
  <si>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</si>
  <si>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</si>
  <si>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</si>
  <si>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</si>
  <si>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</si>
  <si>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</si>
  <si>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</si>
  <si>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</si>
  <si>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</si>
  <si>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</si>
  <si>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</si>
  <si>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</si>
  <si>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</si>
  <si>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</si>
  <si>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</si>
  <si>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</si>
  <si>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</si>
  <si>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</si>
  <si>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</si>
  <si>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</si>
  <si>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</si>
  <si>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</si>
  <si>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</si>
  <si>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</si>
  <si>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</si>
  <si>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</si>
  <si>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</si>
  <si>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</si>
  <si>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</si>
  <si>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</si>
  <si>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</si>
  <si>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</si>
  <si>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</si>
  <si>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</si>
  <si>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</si>
  <si>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</si>
  <si>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</si>
  <si>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</si>
  <si>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</si>
  <si>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</si>
  <si>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</si>
  <si>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</si>
  <si>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</si>
  <si>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</si>
  <si>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</si>
  <si>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</si>
  <si>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</si>
  <si>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</si>
  <si>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</si>
  <si>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</si>
  <si>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</si>
  <si>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</si>
  <si>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</si>
  <si>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</si>
  <si>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</si>
  <si>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</si>
  <si>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</si>
  <si>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</si>
  <si>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</si>
  <si>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</si>
  <si>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</si>
  <si>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</si>
  <si>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</si>
  <si>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</si>
  <si>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</si>
  <si>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</si>
  <si>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</si>
  <si>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</si>
  <si>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</si>
  <si>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</si>
  <si>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</si>
  <si>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</si>
  <si>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</si>
  <si>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</si>
  <si>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</si>
  <si>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</si>
  <si>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</si>
  <si>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</si>
  <si>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</si>
  <si>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</si>
  <si>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</si>
  <si>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</si>
  <si>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</si>
  <si>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</si>
  <si>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</si>
  <si>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</si>
  <si>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</si>
  <si>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</si>
  <si>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</si>
  <si>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</si>
  <si>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</si>
  <si>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</si>
  <si>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</si>
  <si>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</si>
  <si>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</si>
  <si>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</si>
  <si>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</si>
  <si>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</si>
  <si>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</si>
  <si>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</si>
  <si>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</si>
  <si>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</si>
  <si>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</si>
  <si>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</si>
  <si>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</si>
  <si>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</si>
  <si>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</si>
  <si>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</si>
  <si>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</si>
  <si>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</si>
  <si>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</si>
  <si>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</si>
  <si>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</si>
  <si>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</si>
  <si>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</si>
  <si>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</si>
  <si>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</si>
  <si>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</si>
  <si>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</si>
  <si>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</si>
  <si>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</si>
  <si>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</si>
  <si>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</si>
  <si>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</si>
  <si>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</si>
  <si>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</si>
  <si>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</si>
  <si>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</si>
  <si>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</si>
  <si>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</si>
  <si>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</si>
  <si>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</si>
  <si>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</si>
  <si>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</si>
  <si>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</si>
  <si>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</si>
  <si>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</si>
  <si>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</si>
  <si>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</si>
  <si>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</si>
  <si>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</si>
  <si>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</si>
  <si>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</si>
  <si>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</si>
  <si>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</si>
  <si>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</si>
  <si>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</si>
  <si>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</si>
  <si>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</si>
  <si>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</si>
  <si>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</si>
  <si>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</si>
  <si>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</si>
  <si>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</si>
  <si>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</si>
  <si>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</si>
  <si>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</si>
  <si>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</si>
  <si>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</si>
  <si>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</si>
  <si>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</si>
  <si>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</si>
  <si>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</si>
  <si>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</si>
  <si>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</si>
  <si>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</si>
  <si>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</si>
  <si>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</si>
  <si>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</si>
  <si>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</si>
  <si>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</si>
  <si>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</si>
  <si>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</si>
  <si>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</si>
  <si>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</si>
  <si>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</si>
  <si>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</si>
  <si>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</si>
  <si>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</si>
  <si>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</si>
  <si>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</si>
  <si>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</si>
  <si>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</si>
  <si>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</si>
  <si>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</si>
  <si>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</si>
  <si>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</si>
  <si>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</si>
  <si>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</si>
  <si>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</si>
  <si>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</si>
  <si>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</si>
  <si>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</si>
  <si>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</si>
  <si>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</si>
  <si>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</si>
  <si>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</si>
  <si>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</si>
  <si>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</si>
  <si>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</si>
  <si>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</si>
  <si>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</si>
  <si>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</si>
  <si>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</si>
  <si>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</si>
  <si>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</si>
  <si>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</si>
  <si>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</si>
  <si>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</si>
  <si>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</si>
  <si>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</si>
  <si>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</si>
  <si>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</si>
  <si>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</si>
  <si>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</si>
  <si>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</si>
  <si>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</si>
  <si>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</si>
  <si>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</si>
  <si>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</si>
  <si>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</si>
  <si>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</si>
  <si>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</si>
  <si>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</si>
  <si>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</si>
  <si>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</si>
  <si>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</si>
  <si>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</si>
  <si>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</si>
  <si>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</si>
  <si>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</si>
  <si>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</si>
  <si>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</si>
  <si>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</si>
  <si>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</si>
  <si>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</si>
  <si>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</si>
  <si>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</si>
  <si>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</si>
  <si>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</si>
  <si>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</si>
  <si>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</si>
  <si>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</si>
  <si>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</si>
  <si>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</si>
  <si>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</si>
  <si>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</si>
  <si>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</si>
  <si>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</si>
  <si>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</si>
  <si>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</si>
  <si>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</si>
  <si>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</si>
  <si>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</si>
  <si>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</si>
  <si>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</si>
  <si>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</si>
  <si>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</si>
  <si>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</si>
  <si>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</si>
  <si>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</si>
  <si>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</si>
  <si>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JAVNA VATROGASNA POSTROJBA OPATIJA</t>
  </si>
  <si>
    <t>2022-09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</si>
</sst>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5783808</v>
      </c>
      <c r="D2" s="6">
        <f>'PR-RAS'!E6</f>
        <v>6447618.4500000011</v>
      </c>
      <c r="E2" s="6">
        <v>0</v>
      </c>
      <c r="F2" s="6">
        <v>0</v>
      </c>
      <c r="G2" s="7">
        <f t="shared" ref="G2:G264" si="0">(B2/1000)*(C2*1+D2*2)</f>
        <v>18679.044900000004</v>
      </c>
      <c r="H2" s="7">
        <f t="shared" ref="H2:H264" si="1">ABS(C2-ROUND(C2,0))+ABS(D2-ROUND(D2,0))</f>
        <v>0.45000000111758709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2605869</v>
      </c>
      <c r="D46" s="1">
        <f>'PR-RAS'!E50</f>
        <v>2968788.37</v>
      </c>
      <c r="E46" s="1">
        <v>0</v>
      </c>
      <c r="F46" s="1">
        <v>0</v>
      </c>
      <c r="G46" s="2">
        <f t="shared" si="0"/>
        <v>384455.05829999998</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2605869</v>
      </c>
      <c r="D55" s="1">
        <f>'PR-RAS'!E59</f>
        <v>2968788.37</v>
      </c>
      <c r="E55" s="1">
        <v>0</v>
      </c>
      <c r="F55" s="1">
        <v>0</v>
      </c>
      <c r="G55" s="2">
        <f t="shared" si="0"/>
        <v>461346.06995999999</v>
      </c>
      <c r="H55" s="2">
        <f t="shared" si="1"/>
        <v>0.37000000011175871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2508790</v>
      </c>
      <c r="D56" s="1">
        <f>'PR-RAS'!E60</f>
        <v>2860547.85</v>
      </c>
      <c r="E56" s="1">
        <v>0</v>
      </c>
      <c r="F56" s="1">
        <v>0</v>
      </c>
      <c r="G56" s="2">
        <f t="shared" si="0"/>
        <v>452643.71350000001</v>
      </c>
      <c r="H56" s="2">
        <f t="shared" si="1"/>
        <v>0.14999999990686774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97079</v>
      </c>
      <c r="D57" s="1">
        <f>'PR-RAS'!E61</f>
        <v>108240.52</v>
      </c>
      <c r="E57" s="1">
        <v>0</v>
      </c>
      <c r="F57" s="1">
        <v>0</v>
      </c>
      <c r="G57" s="2">
        <f t="shared" si="0"/>
        <v>17559.362240000002</v>
      </c>
      <c r="H57" s="2">
        <f t="shared" si="1"/>
        <v>0.47999999999592546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18234</v>
      </c>
      <c r="D120" s="1">
        <f>'PR-RAS'!E124</f>
        <v>55292.5</v>
      </c>
      <c r="E120" s="1">
        <v>0</v>
      </c>
      <c r="F120" s="1">
        <v>0</v>
      </c>
      <c r="G120" s="2">
        <f t="shared" si="0"/>
        <v>15329.460999999999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4200</v>
      </c>
      <c r="D121" s="1">
        <f>'PR-RAS'!E125</f>
        <v>51825</v>
      </c>
      <c r="E121" s="1">
        <v>0</v>
      </c>
      <c r="F121" s="1">
        <v>0</v>
      </c>
      <c r="G121" s="2">
        <f t="shared" si="0"/>
        <v>12942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4200</v>
      </c>
      <c r="D123" s="1">
        <f>'PR-RAS'!E127</f>
        <v>51825</v>
      </c>
      <c r="E123" s="1">
        <v>0</v>
      </c>
      <c r="F123" s="1">
        <v>0</v>
      </c>
      <c r="G123" s="2">
        <f t="shared" si="0"/>
        <v>13157.699999999999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14034</v>
      </c>
      <c r="D124" s="1">
        <f>'PR-RAS'!E128</f>
        <v>3467.5</v>
      </c>
      <c r="E124" s="1">
        <v>0</v>
      </c>
      <c r="F124" s="1">
        <v>0</v>
      </c>
      <c r="G124" s="2">
        <f t="shared" si="0"/>
        <v>2579.1869999999999</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14034</v>
      </c>
      <c r="D125" s="1">
        <f>'PR-RAS'!E129</f>
        <v>0</v>
      </c>
      <c r="E125" s="1">
        <v>0</v>
      </c>
      <c r="F125" s="1">
        <v>0</v>
      </c>
      <c r="G125" s="2">
        <f t="shared" si="0"/>
        <v>1740.2159999999999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3467.5</v>
      </c>
      <c r="E126" s="1">
        <v>0</v>
      </c>
      <c r="F126" s="1">
        <v>0</v>
      </c>
      <c r="G126" s="2">
        <f t="shared" si="0"/>
        <v>866.875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3159705</v>
      </c>
      <c r="D129" s="1">
        <f>'PR-RAS'!E133</f>
        <v>3423537.5800000005</v>
      </c>
      <c r="E129" s="1">
        <v>0</v>
      </c>
      <c r="F129" s="1">
        <v>0</v>
      </c>
      <c r="G129" s="2">
        <f t="shared" si="0"/>
        <v>1280867.86048</v>
      </c>
      <c r="H129" s="2">
        <f t="shared" si="1"/>
        <v>0.41999999945983291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3159705</v>
      </c>
      <c r="D130" s="1">
        <f>'PR-RAS'!E134</f>
        <v>3423537.5800000005</v>
      </c>
      <c r="E130" s="1">
        <v>0</v>
      </c>
      <c r="F130" s="1">
        <v>0</v>
      </c>
      <c r="G130" s="2">
        <f t="shared" si="0"/>
        <v>1290874.6406400001</v>
      </c>
      <c r="H130" s="2">
        <f t="shared" si="1"/>
        <v>0.41999999945983291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3049058</v>
      </c>
      <c r="D131" s="1">
        <f>'PR-RAS'!E135</f>
        <v>3288081.43</v>
      </c>
      <c r="E131" s="1">
        <v>0</v>
      </c>
      <c r="F131" s="1">
        <v>0</v>
      </c>
      <c r="G131" s="2">
        <f t="shared" si="0"/>
        <v>1251278.7117999999</v>
      </c>
      <c r="H131" s="2">
        <f t="shared" si="1"/>
        <v>0.43000000016763806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32119</v>
      </c>
      <c r="D132" s="1">
        <f>'PR-RAS'!E136</f>
        <v>52498.99</v>
      </c>
      <c r="E132" s="1">
        <v>0</v>
      </c>
      <c r="F132" s="1">
        <v>0</v>
      </c>
      <c r="G132" s="2">
        <f t="shared" si="0"/>
        <v>17962.324379999998</v>
      </c>
      <c r="H132" s="2">
        <f t="shared" si="1"/>
        <v>1.0000000002037268E-2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78528</v>
      </c>
      <c r="D133" s="1">
        <f>'PR-RAS'!E137</f>
        <v>82957.16</v>
      </c>
      <c r="E133" s="1">
        <v>0</v>
      </c>
      <c r="F133" s="1">
        <v>0</v>
      </c>
      <c r="G133" s="2">
        <f t="shared" si="0"/>
        <v>32266.386240000003</v>
      </c>
      <c r="H133" s="2">
        <f t="shared" si="1"/>
        <v>0.16000000000349246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5349985</v>
      </c>
      <c r="D147" s="1">
        <f>'PR-RAS'!E151</f>
        <v>5823563.71</v>
      </c>
      <c r="E147" s="1">
        <v>0</v>
      </c>
      <c r="F147" s="1">
        <v>0</v>
      </c>
      <c r="G147" s="2">
        <f t="shared" si="0"/>
        <v>2481578.4133200003</v>
      </c>
      <c r="H147" s="2">
        <f t="shared" si="1"/>
        <v>0.2900000000372529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4712644</v>
      </c>
      <c r="D148" s="1">
        <f>'PR-RAS'!E152</f>
        <v>5038708.08</v>
      </c>
      <c r="E148" s="1">
        <v>0</v>
      </c>
      <c r="F148" s="1">
        <v>0</v>
      </c>
      <c r="G148" s="2">
        <f t="shared" si="0"/>
        <v>2174138.8435200001</v>
      </c>
      <c r="H148" s="2">
        <f t="shared" si="1"/>
        <v>8.0000000074505806E-2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3519944</v>
      </c>
      <c r="D149" s="1">
        <f>'PR-RAS'!E153</f>
        <v>3669941.45</v>
      </c>
      <c r="E149" s="1">
        <v>0</v>
      </c>
      <c r="F149" s="1">
        <v>0</v>
      </c>
      <c r="G149" s="2">
        <f t="shared" si="0"/>
        <v>1607254.3811999999</v>
      </c>
      <c r="H149" s="2">
        <f t="shared" si="1"/>
        <v>0.45000000018626451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3519944</v>
      </c>
      <c r="D150" s="1">
        <f>'PR-RAS'!E154</f>
        <v>3669941.45</v>
      </c>
      <c r="E150" s="1">
        <v>0</v>
      </c>
      <c r="F150" s="1">
        <v>0</v>
      </c>
      <c r="G150" s="2">
        <f t="shared" si="0"/>
        <v>1618114.2080999999</v>
      </c>
      <c r="H150" s="2">
        <f t="shared" si="1"/>
        <v>0.45000000018626451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387678</v>
      </c>
      <c r="D154" s="1">
        <f>'PR-RAS'!E158</f>
        <v>523094.65</v>
      </c>
      <c r="E154" s="1">
        <v>0</v>
      </c>
      <c r="F154" s="1">
        <v>0</v>
      </c>
      <c r="G154" s="2">
        <f t="shared" si="0"/>
        <v>219381.69690000001</v>
      </c>
      <c r="H154" s="2">
        <f t="shared" si="1"/>
        <v>0.34999999997671694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805022</v>
      </c>
      <c r="D155" s="1">
        <f>'PR-RAS'!E159</f>
        <v>845671.98</v>
      </c>
      <c r="E155" s="1">
        <v>0</v>
      </c>
      <c r="F155" s="1">
        <v>0</v>
      </c>
      <c r="G155" s="2">
        <f t="shared" si="0"/>
        <v>384440.35784000001</v>
      </c>
      <c r="H155" s="2">
        <f t="shared" si="1"/>
        <v>2.0000000018626451E-2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266600</v>
      </c>
      <c r="D156" s="1">
        <f>'PR-RAS'!E160</f>
        <v>278142.09000000003</v>
      </c>
      <c r="E156" s="1">
        <v>0</v>
      </c>
      <c r="F156" s="1">
        <v>0</v>
      </c>
      <c r="G156" s="2">
        <f t="shared" si="0"/>
        <v>127547.04790000001</v>
      </c>
      <c r="H156" s="2">
        <f t="shared" si="1"/>
        <v>9.0000000025611371E-2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538422</v>
      </c>
      <c r="D157" s="1">
        <f>'PR-RAS'!E161</f>
        <v>567529.89</v>
      </c>
      <c r="E157" s="1">
        <v>0</v>
      </c>
      <c r="F157" s="1">
        <v>0</v>
      </c>
      <c r="G157" s="2">
        <f t="shared" si="0"/>
        <v>261063.15768</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615601</v>
      </c>
      <c r="D159" s="1">
        <f>'PR-RAS'!E163</f>
        <v>770887.25</v>
      </c>
      <c r="E159" s="1">
        <v>0</v>
      </c>
      <c r="F159" s="1">
        <v>0</v>
      </c>
      <c r="G159" s="2">
        <f t="shared" si="0"/>
        <v>340865.32900000003</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144940</v>
      </c>
      <c r="D160" s="1">
        <f>'PR-RAS'!E164</f>
        <v>141622.20000000001</v>
      </c>
      <c r="E160" s="1">
        <v>0</v>
      </c>
      <c r="F160" s="1">
        <v>0</v>
      </c>
      <c r="G160" s="2">
        <f t="shared" si="0"/>
        <v>68081.319600000003</v>
      </c>
      <c r="H160" s="2">
        <f t="shared" si="1"/>
        <v>0.20000000001164153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20300</v>
      </c>
      <c r="D161" s="1">
        <f>'PR-RAS'!E165</f>
        <v>9330.08</v>
      </c>
      <c r="E161" s="1">
        <v>0</v>
      </c>
      <c r="F161" s="1">
        <v>0</v>
      </c>
      <c r="G161" s="2">
        <f t="shared" si="0"/>
        <v>6233.6256000000003</v>
      </c>
      <c r="H161" s="2">
        <f t="shared" si="1"/>
        <v>7.999999999992724E-2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106550</v>
      </c>
      <c r="D162" s="1">
        <f>'PR-RAS'!E166</f>
        <v>117182.12</v>
      </c>
      <c r="E162" s="1">
        <v>0</v>
      </c>
      <c r="F162" s="1">
        <v>0</v>
      </c>
      <c r="G162" s="2">
        <f t="shared" si="0"/>
        <v>54887.192640000001</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18090</v>
      </c>
      <c r="D163" s="1">
        <f>'PR-RAS'!E167</f>
        <v>15110</v>
      </c>
      <c r="E163" s="1">
        <v>0</v>
      </c>
      <c r="F163" s="1">
        <v>0</v>
      </c>
      <c r="G163" s="2">
        <f t="shared" si="0"/>
        <v>7826.22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204817</v>
      </c>
      <c r="D165" s="1">
        <f>'PR-RAS'!E169</f>
        <v>295022.44</v>
      </c>
      <c r="E165" s="1">
        <v>0</v>
      </c>
      <c r="F165" s="1">
        <v>0</v>
      </c>
      <c r="G165" s="2">
        <f t="shared" si="0"/>
        <v>130357.34832</v>
      </c>
      <c r="H165" s="2">
        <f t="shared" si="1"/>
        <v>0.44000000000232831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30830</v>
      </c>
      <c r="D166" s="1">
        <f>'PR-RAS'!E170</f>
        <v>53883.97</v>
      </c>
      <c r="E166" s="1">
        <v>0</v>
      </c>
      <c r="F166" s="1">
        <v>0</v>
      </c>
      <c r="G166" s="2">
        <f t="shared" si="0"/>
        <v>22868.660100000001</v>
      </c>
      <c r="H166" s="2">
        <f t="shared" si="1"/>
        <v>2.9999999998835847E-2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94107</v>
      </c>
      <c r="D168" s="1">
        <f>'PR-RAS'!E172</f>
        <v>146182.74</v>
      </c>
      <c r="E168" s="1">
        <v>0</v>
      </c>
      <c r="F168" s="1">
        <v>0</v>
      </c>
      <c r="G168" s="2">
        <f t="shared" si="0"/>
        <v>64540.904159999998</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6194.62</v>
      </c>
      <c r="E169" s="1">
        <v>0</v>
      </c>
      <c r="F169" s="1">
        <v>0</v>
      </c>
      <c r="G169" s="2">
        <f t="shared" si="0"/>
        <v>2081.3923199999999</v>
      </c>
      <c r="H169" s="2">
        <f t="shared" si="1"/>
        <v>0.38000000000010914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42233</v>
      </c>
      <c r="D170" s="1">
        <f>'PR-RAS'!E174</f>
        <v>30652.07</v>
      </c>
      <c r="E170" s="1">
        <v>0</v>
      </c>
      <c r="F170" s="1">
        <v>0</v>
      </c>
      <c r="G170" s="2">
        <f t="shared" si="0"/>
        <v>17497.77666</v>
      </c>
      <c r="H170" s="2">
        <f t="shared" si="1"/>
        <v>6.9999999999708962E-2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37647</v>
      </c>
      <c r="D172" s="1">
        <f>'PR-RAS'!E176</f>
        <v>58109.04</v>
      </c>
      <c r="E172" s="1">
        <v>0</v>
      </c>
      <c r="F172" s="1">
        <v>0</v>
      </c>
      <c r="G172" s="2">
        <f t="shared" si="0"/>
        <v>26310.928680000005</v>
      </c>
      <c r="H172" s="2">
        <f t="shared" si="1"/>
        <v>4.0000000000873115E-2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219956</v>
      </c>
      <c r="D173" s="1">
        <f>'PR-RAS'!E177</f>
        <v>285124.07</v>
      </c>
      <c r="E173" s="1">
        <v>0</v>
      </c>
      <c r="F173" s="1">
        <v>0</v>
      </c>
      <c r="G173" s="2">
        <f t="shared" si="0"/>
        <v>135915.11207999999</v>
      </c>
      <c r="H173" s="2">
        <f t="shared" si="1"/>
        <v>7.0000000006984919E-2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28335</v>
      </c>
      <c r="D174" s="1">
        <f>'PR-RAS'!E178</f>
        <v>35685.699999999997</v>
      </c>
      <c r="E174" s="1">
        <v>0</v>
      </c>
      <c r="F174" s="1">
        <v>0</v>
      </c>
      <c r="G174" s="2">
        <f t="shared" si="0"/>
        <v>17249.207199999997</v>
      </c>
      <c r="H174" s="2">
        <f t="shared" si="1"/>
        <v>0.30000000000291038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85961</v>
      </c>
      <c r="D175" s="1">
        <f>'PR-RAS'!E179</f>
        <v>134899.63</v>
      </c>
      <c r="E175" s="1">
        <v>0</v>
      </c>
      <c r="F175" s="1">
        <v>0</v>
      </c>
      <c r="G175" s="2">
        <f t="shared" si="0"/>
        <v>61902.285239999997</v>
      </c>
      <c r="H175" s="2">
        <f t="shared" si="1"/>
        <v>0.36999999999534339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12361</v>
      </c>
      <c r="E176" s="1">
        <v>0</v>
      </c>
      <c r="F176" s="1">
        <v>0</v>
      </c>
      <c r="G176" s="2">
        <f t="shared" si="0"/>
        <v>4326.3499999999995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13966</v>
      </c>
      <c r="D177" s="1">
        <f>'PR-RAS'!E181</f>
        <v>15190.03</v>
      </c>
      <c r="E177" s="1">
        <v>0</v>
      </c>
      <c r="F177" s="1">
        <v>0</v>
      </c>
      <c r="G177" s="2">
        <f t="shared" si="0"/>
        <v>7804.9065599999994</v>
      </c>
      <c r="H177" s="2">
        <f t="shared" si="1"/>
        <v>3.0000000000654836E-2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19175</v>
      </c>
      <c r="D178" s="1">
        <f>'PR-RAS'!E182</f>
        <v>25362.5</v>
      </c>
      <c r="E178" s="1">
        <v>0</v>
      </c>
      <c r="F178" s="1">
        <v>0</v>
      </c>
      <c r="G178" s="2">
        <f t="shared" si="0"/>
        <v>12372.3</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1570</v>
      </c>
      <c r="D179" s="1">
        <f>'PR-RAS'!E183</f>
        <v>1075</v>
      </c>
      <c r="E179" s="1">
        <v>0</v>
      </c>
      <c r="F179" s="1">
        <v>0</v>
      </c>
      <c r="G179" s="2">
        <f t="shared" si="0"/>
        <v>662.16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44133</v>
      </c>
      <c r="D180" s="1">
        <f>'PR-RAS'!E184</f>
        <v>45387.5</v>
      </c>
      <c r="E180" s="1">
        <v>0</v>
      </c>
      <c r="F180" s="1">
        <v>0</v>
      </c>
      <c r="G180" s="2">
        <f t="shared" si="0"/>
        <v>24148.531999999999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26816</v>
      </c>
      <c r="D182" s="1">
        <f>'PR-RAS'!E186</f>
        <v>15162.71</v>
      </c>
      <c r="E182" s="1">
        <v>0</v>
      </c>
      <c r="F182" s="1">
        <v>0</v>
      </c>
      <c r="G182" s="2">
        <f t="shared" si="0"/>
        <v>10342.597019999999</v>
      </c>
      <c r="H182" s="2">
        <f t="shared" si="1"/>
        <v>0.29000000000087311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45888</v>
      </c>
      <c r="D184" s="1">
        <f>'PR-RAS'!E188</f>
        <v>49118.54</v>
      </c>
      <c r="E184" s="1">
        <v>0</v>
      </c>
      <c r="F184" s="1">
        <v>0</v>
      </c>
      <c r="G184" s="2">
        <f t="shared" si="0"/>
        <v>26374.889640000001</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40455</v>
      </c>
      <c r="D186" s="1">
        <f>'PR-RAS'!E190</f>
        <v>40722.28</v>
      </c>
      <c r="E186" s="1">
        <v>0</v>
      </c>
      <c r="F186" s="1">
        <v>0</v>
      </c>
      <c r="G186" s="2">
        <f t="shared" si="0"/>
        <v>22551.418600000001</v>
      </c>
      <c r="H186" s="2">
        <f t="shared" si="1"/>
        <v>0.27999999999883585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3564</v>
      </c>
      <c r="D187" s="1">
        <f>'PR-RAS'!E191</f>
        <v>5398.86</v>
      </c>
      <c r="E187" s="1">
        <v>0</v>
      </c>
      <c r="F187" s="1">
        <v>0</v>
      </c>
      <c r="G187" s="2">
        <f t="shared" si="0"/>
        <v>2671.2799199999999</v>
      </c>
      <c r="H187" s="2">
        <f t="shared" si="1"/>
        <v>0.14000000000032742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1869</v>
      </c>
      <c r="D191" s="1">
        <f>'PR-RAS'!E195</f>
        <v>2997.4</v>
      </c>
      <c r="E191" s="1">
        <v>0</v>
      </c>
      <c r="F191" s="1">
        <v>0</v>
      </c>
      <c r="G191" s="2">
        <f t="shared" si="0"/>
        <v>1494.1220000000001</v>
      </c>
      <c r="H191" s="2">
        <f t="shared" si="1"/>
        <v>0.40000000000009095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21740</v>
      </c>
      <c r="D192" s="1">
        <f>'PR-RAS'!E196</f>
        <v>13968.38</v>
      </c>
      <c r="E192" s="1">
        <v>0</v>
      </c>
      <c r="F192" s="1">
        <v>0</v>
      </c>
      <c r="G192" s="2">
        <f t="shared" si="0"/>
        <v>9488.26116</v>
      </c>
      <c r="H192" s="2">
        <f t="shared" si="1"/>
        <v>0.37999999999919964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21740</v>
      </c>
      <c r="D198" s="1">
        <f>'PR-RAS'!E202</f>
        <v>13968.38</v>
      </c>
      <c r="E198" s="1">
        <v>0</v>
      </c>
      <c r="F198" s="1">
        <v>0</v>
      </c>
      <c r="G198" s="2">
        <f t="shared" si="0"/>
        <v>9786.3217199999999</v>
      </c>
      <c r="H198" s="2">
        <f t="shared" si="1"/>
        <v>0.37999999999919964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21740</v>
      </c>
      <c r="D201" s="1">
        <f>'PR-RAS'!E205</f>
        <v>13968.38</v>
      </c>
      <c r="E201" s="1">
        <v>0</v>
      </c>
      <c r="F201" s="1">
        <v>0</v>
      </c>
      <c r="G201" s="2">
        <f t="shared" si="0"/>
        <v>9935.351999999999</v>
      </c>
      <c r="H201" s="2">
        <f t="shared" si="1"/>
        <v>0.37999999999919964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5349985</v>
      </c>
      <c r="D285" s="1">
        <f>'PR-RAS'!E289</f>
        <v>5823563.71</v>
      </c>
      <c r="E285" s="1">
        <v>0</v>
      </c>
      <c r="F285" s="1">
        <v>0</v>
      </c>
      <c r="G285" s="2">
        <f t="shared" si="8"/>
        <v>4827179.9272800004</v>
      </c>
      <c r="H285" s="2">
        <f t="shared" si="9"/>
        <v>0.2900000000372529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433823</v>
      </c>
      <c r="D286" s="1">
        <f>'PR-RAS'!E290</f>
        <v>624054.74000000115</v>
      </c>
      <c r="E286" s="1">
        <v>0</v>
      </c>
      <c r="F286" s="1">
        <v>0</v>
      </c>
      <c r="G286" s="2">
        <f t="shared" si="8"/>
        <v>479350.75680000061</v>
      </c>
      <c r="H286" s="2">
        <f t="shared" si="9"/>
        <v>0.25999999884516001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22068</v>
      </c>
      <c r="D289" s="1">
        <f>'PR-RAS'!E293</f>
        <v>18498.169999999998</v>
      </c>
      <c r="E289" s="1">
        <v>0</v>
      </c>
      <c r="F289" s="1">
        <v>0</v>
      </c>
      <c r="G289" s="2">
        <f t="shared" si="8"/>
        <v>17010.529919999997</v>
      </c>
      <c r="H289" s="2">
        <f t="shared" si="9"/>
        <v>0.16999999999825377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96246</v>
      </c>
      <c r="D290" s="1">
        <f>'PR-RAS'!E294</f>
        <v>96877.73</v>
      </c>
      <c r="E290" s="1">
        <v>0</v>
      </c>
      <c r="F290" s="1">
        <v>0</v>
      </c>
      <c r="G290" s="2">
        <f t="shared" si="8"/>
        <v>83810.421939999986</v>
      </c>
      <c r="H290" s="2">
        <f t="shared" si="9"/>
        <v>0.27000000000407454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2800</v>
      </c>
      <c r="E291" s="1">
        <v>0</v>
      </c>
      <c r="F291" s="1">
        <v>0</v>
      </c>
      <c r="G291" s="2">
        <f t="shared" si="8"/>
        <v>1624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72147</v>
      </c>
      <c r="D345" s="1">
        <f>'PR-RAS'!E350</f>
        <v>120707.36</v>
      </c>
      <c r="E345" s="1">
        <v>0</v>
      </c>
      <c r="F345" s="1">
        <v>0</v>
      </c>
      <c r="G345" s="2">
        <f t="shared" si="8"/>
        <v>107865.23167999998</v>
      </c>
      <c r="H345" s="2">
        <f t="shared" si="9"/>
        <v>0.36000000000058208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72147</v>
      </c>
      <c r="D358" s="1">
        <f>'PR-RAS'!E363</f>
        <v>120707.36</v>
      </c>
      <c r="E358" s="1">
        <v>0</v>
      </c>
      <c r="F358" s="1">
        <v>0</v>
      </c>
      <c r="G358" s="2">
        <f t="shared" si="8"/>
        <v>111941.53403999998</v>
      </c>
      <c r="H358" s="2">
        <f t="shared" si="9"/>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57959</v>
      </c>
      <c r="D364" s="1">
        <f>'PR-RAS'!E369</f>
        <v>120707.36</v>
      </c>
      <c r="E364" s="1">
        <v>0</v>
      </c>
      <c r="F364" s="1">
        <v>0</v>
      </c>
      <c r="G364" s="2">
        <f t="shared" si="8"/>
        <v>108672.66035999998</v>
      </c>
      <c r="H364" s="2">
        <f t="shared" si="9"/>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9339</v>
      </c>
      <c r="D365" s="1">
        <f>'PR-RAS'!E370</f>
        <v>5900.86</v>
      </c>
      <c r="E365" s="1">
        <v>0</v>
      </c>
      <c r="F365" s="1">
        <v>0</v>
      </c>
      <c r="G365" s="2">
        <f t="shared" si="8"/>
        <v>7695.2220800000005</v>
      </c>
      <c r="H365" s="2">
        <f t="shared" si="9"/>
        <v>0.14000000000032742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857</v>
      </c>
      <c r="D366" s="1">
        <f>'PR-RAS'!E371</f>
        <v>16092.5</v>
      </c>
      <c r="E366" s="1">
        <v>0</v>
      </c>
      <c r="F366" s="1">
        <v>0</v>
      </c>
      <c r="G366" s="2">
        <f t="shared" si="8"/>
        <v>12060.33</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47763</v>
      </c>
      <c r="D367" s="1">
        <f>'PR-RAS'!E372</f>
        <v>98714</v>
      </c>
      <c r="E367" s="1">
        <v>0</v>
      </c>
      <c r="F367" s="1">
        <v>0</v>
      </c>
      <c r="G367" s="2">
        <f t="shared" si="8"/>
        <v>89739.906000000003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14188</v>
      </c>
      <c r="D386" s="1">
        <f>'PR-RAS'!E391</f>
        <v>0</v>
      </c>
      <c r="E386" s="1">
        <v>0</v>
      </c>
      <c r="F386" s="1">
        <v>0</v>
      </c>
      <c r="G386" s="2">
        <f t="shared" si="8"/>
        <v>5462.38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12500</v>
      </c>
      <c r="D388" s="1">
        <f>'PR-RAS'!E393</f>
        <v>0</v>
      </c>
      <c r="E388" s="1">
        <v>0</v>
      </c>
      <c r="F388" s="1">
        <v>0</v>
      </c>
      <c r="G388" s="2">
        <f t="shared" si="8"/>
        <v>4837.5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1688</v>
      </c>
      <c r="D389" s="1">
        <f>'PR-RAS'!E394</f>
        <v>0</v>
      </c>
      <c r="E389" s="1">
        <v>0</v>
      </c>
      <c r="F389" s="1">
        <v>0</v>
      </c>
      <c r="G389" s="2">
        <f t="shared" si="8"/>
        <v>654.94400000000007</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72147</v>
      </c>
      <c r="D403" s="1">
        <f>'PR-RAS'!E408</f>
        <v>120707.36</v>
      </c>
      <c r="E403" s="1">
        <v>0</v>
      </c>
      <c r="F403" s="1">
        <v>0</v>
      </c>
      <c r="G403" s="2">
        <f t="shared" si="8"/>
        <v>126051.81143999999</v>
      </c>
      <c r="H403" s="2">
        <f t="shared" si="9"/>
        <v>0.36000000000058208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5783808</v>
      </c>
      <c r="D407" s="1">
        <f>'PR-RAS'!E412</f>
        <v>6447618.4500000011</v>
      </c>
      <c r="E407" s="1">
        <v>0</v>
      </c>
      <c r="F407" s="1">
        <v>0</v>
      </c>
      <c r="G407" s="2">
        <f t="shared" si="8"/>
        <v>7583692.2294000015</v>
      </c>
      <c r="H407" s="2">
        <f t="shared" si="9"/>
        <v>0.45000000111758709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5422132</v>
      </c>
      <c r="D408" s="1">
        <f>'PR-RAS'!E413</f>
        <v>5944271.0700000003</v>
      </c>
      <c r="E408" s="1">
        <v>0</v>
      </c>
      <c r="F408" s="1">
        <v>0</v>
      </c>
      <c r="G408" s="2">
        <f t="shared" si="8"/>
        <v>7045444.3749799998</v>
      </c>
      <c r="H408" s="2">
        <f t="shared" si="9"/>
        <v>7.0000000298023224E-2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361676</v>
      </c>
      <c r="D409" s="1">
        <f>'PR-RAS'!E414</f>
        <v>503347.38000000082</v>
      </c>
      <c r="E409" s="1">
        <v>0</v>
      </c>
      <c r="F409" s="1">
        <v>0</v>
      </c>
      <c r="G409" s="2">
        <f t="shared" si="8"/>
        <v>558295.27008000063</v>
      </c>
      <c r="H409" s="2">
        <f t="shared" si="9"/>
        <v>0.38000000081956387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22068</v>
      </c>
      <c r="D412" s="1">
        <f>'PR-RAS'!E417</f>
        <v>18498.169999999998</v>
      </c>
      <c r="E412" s="1">
        <v>0</v>
      </c>
      <c r="F412" s="1">
        <v>0</v>
      </c>
      <c r="G412" s="2">
        <f t="shared" si="8"/>
        <v>24275.443739999999</v>
      </c>
      <c r="H412" s="2">
        <f t="shared" si="9"/>
        <v>0.16999999999825377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96246</v>
      </c>
      <c r="D413" s="1">
        <f>'PR-RAS'!E418</f>
        <v>96877.73</v>
      </c>
      <c r="E413" s="1">
        <v>0</v>
      </c>
      <c r="F413" s="1">
        <v>0</v>
      </c>
      <c r="G413" s="2">
        <f t="shared" si="8"/>
        <v>119480.60151999998</v>
      </c>
      <c r="H413" s="2">
        <f t="shared" si="9"/>
        <v>0.27000000000407454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137768</v>
      </c>
      <c r="D522" s="1">
        <f>'PR-RAS'!E528</f>
        <v>145538.89000000001</v>
      </c>
      <c r="E522" s="1">
        <v>0</v>
      </c>
      <c r="F522" s="1">
        <v>0</v>
      </c>
      <c r="G522" s="2">
        <f t="shared" ref="G522:G809" si="10">(B522/1000)*(C522*1+D522*2)</f>
        <v>223428.65138000002</v>
      </c>
      <c r="H522" s="2">
        <f t="shared" ref="H522:H809" si="11">ABS(C522-ROUND(C522,0))+ABS(D522-ROUND(D522,0))</f>
        <v>0.10999999998603016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137768</v>
      </c>
      <c r="D587" s="1">
        <f>'PR-RAS'!E593</f>
        <v>145538.89000000001</v>
      </c>
      <c r="E587" s="1">
        <v>0</v>
      </c>
      <c r="F587" s="1">
        <v>0</v>
      </c>
      <c r="G587" s="2">
        <f t="shared" si="10"/>
        <v>251303.62708000001</v>
      </c>
      <c r="H587" s="2">
        <f t="shared" si="11"/>
        <v>0.10999999998603016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137768</v>
      </c>
      <c r="D599" s="1">
        <f>'PR-RAS'!E605</f>
        <v>145538.89000000001</v>
      </c>
      <c r="E599" s="1">
        <v>0</v>
      </c>
      <c r="F599" s="1">
        <v>0</v>
      </c>
      <c r="G599" s="2">
        <f t="shared" si="10"/>
        <v>256449.77644000002</v>
      </c>
      <c r="H599" s="2">
        <f t="shared" si="11"/>
        <v>0.10999999998603016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137768</v>
      </c>
      <c r="D602" s="1">
        <f>'PR-RAS'!E608</f>
        <v>145538.89000000001</v>
      </c>
      <c r="E602" s="1">
        <v>0</v>
      </c>
      <c r="F602" s="1">
        <v>0</v>
      </c>
      <c r="G602" s="2">
        <f t="shared" si="10"/>
        <v>257736.31378</v>
      </c>
      <c r="H602" s="2">
        <f t="shared" si="11"/>
        <v>0.10999999998603016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137768</v>
      </c>
      <c r="D630" s="1">
        <f>'PR-RAS'!E636</f>
        <v>145538.89000000001</v>
      </c>
      <c r="E630" s="1">
        <v>0</v>
      </c>
      <c r="F630" s="1">
        <v>0</v>
      </c>
      <c r="G630" s="2">
        <f t="shared" si="10"/>
        <v>269743.99562</v>
      </c>
      <c r="H630" s="2">
        <f t="shared" si="11"/>
        <v>0.10999999998603016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5783808</v>
      </c>
      <c r="D633" s="1">
        <f>'PR-RAS'!E639</f>
        <v>6447618.4500000011</v>
      </c>
      <c r="E633" s="1">
        <v>0</v>
      </c>
      <c r="F633" s="1">
        <v>0</v>
      </c>
      <c r="G633" s="2">
        <f t="shared" si="10"/>
        <v>11805156.376800001</v>
      </c>
      <c r="H633" s="2">
        <f t="shared" si="11"/>
        <v>0.45000000111758709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5559900</v>
      </c>
      <c r="D634" s="1">
        <f>'PR-RAS'!E640</f>
        <v>6089809.96</v>
      </c>
      <c r="E634" s="1">
        <v>0</v>
      </c>
      <c r="F634" s="1">
        <v>0</v>
      </c>
      <c r="G634" s="2">
        <f t="shared" si="10"/>
        <v>11229116.109360002</v>
      </c>
      <c r="H634" s="2">
        <f t="shared" si="11"/>
        <v>4.0000000037252903E-2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223908</v>
      </c>
      <c r="D635" s="1">
        <f>'PR-RAS'!E641</f>
        <v>357808.49000000115</v>
      </c>
      <c r="E635" s="1">
        <v>0</v>
      </c>
      <c r="F635" s="1">
        <v>0</v>
      </c>
      <c r="G635" s="2">
        <f t="shared" si="10"/>
        <v>595658.83732000145</v>
      </c>
      <c r="H635" s="2">
        <f t="shared" si="11"/>
        <v>0.49000000115483999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22068</v>
      </c>
      <c r="D638" s="1">
        <f>'PR-RAS'!E644</f>
        <v>18498.169999999998</v>
      </c>
      <c r="E638" s="1">
        <v>0</v>
      </c>
      <c r="F638" s="1">
        <v>0</v>
      </c>
      <c r="G638" s="2">
        <f t="shared" si="10"/>
        <v>37623.984579999997</v>
      </c>
      <c r="H638" s="2">
        <f t="shared" si="11"/>
        <v>0.16999999999825377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201840</v>
      </c>
      <c r="D639" s="1">
        <f>'PR-RAS'!E645</f>
        <v>339310.32000000117</v>
      </c>
      <c r="E639" s="1">
        <v>0</v>
      </c>
      <c r="F639" s="1">
        <v>0</v>
      </c>
      <c r="G639" s="2">
        <f t="shared" si="10"/>
        <v>561733.88832000154</v>
      </c>
      <c r="H639" s="2">
        <f t="shared" si="11"/>
        <v>0.32000000117113814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29506</v>
      </c>
      <c r="D641" s="1">
        <f>'PR-RAS'!E647</f>
        <v>9565.93</v>
      </c>
      <c r="E641" s="1">
        <v>0</v>
      </c>
      <c r="F641" s="1">
        <v>0</v>
      </c>
      <c r="G641" s="2">
        <f t="shared" si="10"/>
        <v>31128.2304</v>
      </c>
      <c r="H641" s="2">
        <f t="shared" si="11"/>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37</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39</v>
      </c>
      <c r="E649" s="1">
        <v>0</v>
      </c>
      <c r="F649" s="1">
        <v>0</v>
      </c>
      <c r="G649" s="2">
        <f t="shared" si="10"/>
        <v>75.168000000000006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2508790</v>
      </c>
      <c r="D657" s="1">
        <f>'PR-RAS'!E664</f>
        <v>2860547.85</v>
      </c>
      <c r="E657" s="1">
        <v>0</v>
      </c>
      <c r="F657" s="1">
        <v>0</v>
      </c>
      <c r="G657" s="2">
        <f t="shared" si="10"/>
        <v>5398805.0192</v>
      </c>
      <c r="H657" s="2">
        <f t="shared" si="11"/>
        <v>0.14999999990686774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97079</v>
      </c>
      <c r="D661" s="1">
        <f>'PR-RAS'!E668</f>
        <v>108240.52</v>
      </c>
      <c r="E661" s="1">
        <v>0</v>
      </c>
      <c r="F661" s="1">
        <v>0</v>
      </c>
      <c r="G661" s="2">
        <f t="shared" si="10"/>
        <v>206949.62640000004</v>
      </c>
      <c r="H661" s="2">
        <f t="shared" si="11"/>
        <v>0.47999999999592546</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232706.37</v>
      </c>
      <c r="E709" s="1">
        <v>0</v>
      </c>
      <c r="F709" s="1">
        <v>0</v>
      </c>
      <c r="G709" s="2">
        <f t="shared" si="10"/>
        <v>329512.21992</v>
      </c>
      <c r="H709" s="2">
        <f t="shared" si="11"/>
        <v>0.36999999999534339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20000</v>
      </c>
      <c r="D710" s="1">
        <f>'PR-RAS'!E717</f>
        <v>0</v>
      </c>
      <c r="E710" s="1">
        <v>0</v>
      </c>
      <c r="F710" s="1">
        <v>0</v>
      </c>
      <c r="G710" s="2">
        <f t="shared" si="10"/>
        <v>14180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106550</v>
      </c>
      <c r="D711" s="1">
        <f>'PR-RAS'!E718</f>
        <v>117182.12</v>
      </c>
      <c r="E711" s="1">
        <v>0</v>
      </c>
      <c r="F711" s="1">
        <v>0</v>
      </c>
      <c r="G711" s="2">
        <f t="shared" si="10"/>
        <v>242049.11039999998</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900</v>
      </c>
      <c r="D713" s="1">
        <f>'PR-RAS'!E720</f>
        <v>675</v>
      </c>
      <c r="E713" s="1">
        <v>0</v>
      </c>
      <c r="F713" s="1">
        <v>0</v>
      </c>
      <c r="G713" s="2">
        <f t="shared" si="10"/>
        <v>1602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22603</v>
      </c>
      <c r="D719" s="1">
        <f>'PR-RAS'!E726</f>
        <v>23174.21</v>
      </c>
      <c r="E719" s="1">
        <v>0</v>
      </c>
      <c r="F719" s="1">
        <v>0</v>
      </c>
      <c r="G719" s="2">
        <f t="shared" si="10"/>
        <v>49507.119559999999</v>
      </c>
      <c r="H719" s="2">
        <f t="shared" si="11"/>
        <v>0.20999999999912689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21740</v>
      </c>
      <c r="D737" s="1">
        <f>'PR-RAS'!E744</f>
        <v>13968.38</v>
      </c>
      <c r="E737" s="1">
        <v>0</v>
      </c>
      <c r="F737" s="1">
        <v>0</v>
      </c>
      <c r="G737" s="2">
        <f t="shared" si="10"/>
        <v>36562.095359999992</v>
      </c>
      <c r="H737" s="2">
        <f t="shared" si="11"/>
        <v>0.37999999999919964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137768</v>
      </c>
      <c r="D951" s="1">
        <f>'PR-RAS'!E958</f>
        <v>145538.89000000001</v>
      </c>
      <c r="E951" s="1">
        <v>0</v>
      </c>
      <c r="F951" s="1">
        <v>0</v>
      </c>
      <c r="G951" s="2">
        <f t="shared" si="18"/>
        <v>407403.49099999998</v>
      </c>
      <c r="H951" s="2">
        <f t="shared" si="19"/>
        <v>0.10999999998603016</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450015</v>
      </c>
      <c r="D978" s="1">
        <f>'PR-RAS'!E987</f>
        <v>257279.52</v>
      </c>
      <c r="E978" s="1">
        <v>0</v>
      </c>
      <c r="F978" s="1">
        <v>0</v>
      </c>
      <c r="G978" s="2">
        <f t="shared" si="18"/>
        <v>942388.83707999997</v>
      </c>
      <c r="H978" s="2">
        <f t="shared" si="19"/>
        <v>0.48000000001047738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30970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3391</v>
      </c>
      <c r="E8" s="341"/>
      <c r="F8" s="332" t="s">
        <v>31</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41"/>
      <c r="F10" s="332" t="s">
        <v>34</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35</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37</v>
      </c>
      <c r="B15" s="326" t="s">
        <v>38</v>
      </c>
      <c r="C15" s="327"/>
      <c r="D15" s="327"/>
      <c r="E15" s="327"/>
      <c r="F15" s="328"/>
      <c r="G15" s="264" t="s">
        <v>39</v>
      </c>
      <c r="H15" s="264" t="s">
        <v>40</v>
      </c>
      <c r="I15" s="265" t="s">
        <v>41</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5783808</v>
      </c>
      <c r="I16" s="172">
        <f>'PR-RAS'!E6</f>
        <v>6447618.4500000011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5349985</v>
      </c>
      <c r="I17" s="172">
        <f>'PR-RAS'!E151</f>
        <v>5823563.71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201840</v>
      </c>
      <c r="I18" s="172">
        <f>'PR-RAS'!E645</f>
        <v>339310.32000000117</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42</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34</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35</v>
      </c>
      <c r="B33" s="325" t="str">
        <f>OBVEZE!B5</f>
        <v>Stanje obveza 1. siječnja (=stanju obveza iz Izvještaja o obvezama na 31. prosinca prethodne godine)</v>
      </c>
      <c r="C33" s="321"/>
      <c r="D33" s="321"/>
      <c r="E33" s="321"/>
      <c r="F33" s="322"/>
      <c r="G33" s="159" t="str">
        <f>OBVEZE!C5</f>
        <v>V001</v>
      </c>
      <c r="H33" s="182" t="s">
        <v>43</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43</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43</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44</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topLeftCell="A985" zoomScaleNormal="100" workbookViewId="0">
      <selection activeCell="E350" sqref="E35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45</v>
      </c>
      <c r="B2" s="352"/>
      <c r="C2" s="352"/>
      <c r="D2" s="352"/>
      <c r="E2" s="352"/>
      <c r="F2" s="352"/>
    </row>
    <row r="3" spans="1:25" s="224" customFormat="1" ht="48" x14ac:dyDescent="0.2">
      <c r="A3" s="310" t="s">
        <v>46</v>
      </c>
      <c r="B3" s="311" t="s">
        <v>38</v>
      </c>
      <c r="C3" s="285" t="s">
        <v>39</v>
      </c>
      <c r="D3" s="311" t="s">
        <v>47</v>
      </c>
      <c r="E3" s="311" t="s">
        <v>48</v>
      </c>
      <c r="F3" s="286"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5783808</v>
      </c>
      <c r="E6" s="53">
        <f>E7+E44+E50+E82+E106+E124+E133+E139</f>
        <v>6447618.4500000011</v>
      </c>
      <c r="F6" s="54">
        <f t="shared" ref="F6:F131" si="0">IF(D6&lt;&gt;0,IF(E6/D6&gt;=100,"&gt;&gt;100",E6/D6*100),"-")</f>
        <v>111.47704851198381</v>
      </c>
    </row>
    <row r="7" spans="1:25" ht="12.75" customHeight="1" x14ac:dyDescent="0.2">
      <c r="A7" s="55">
        <v>61</v>
      </c>
      <c r="B7" s="309" t="s">
        <v>54</v>
      </c>
      <c r="C7" s="52" t="s">
        <v>55</v>
      </c>
      <c r="D7" s="53">
        <f t="shared" ref="D7:E7" si="1">D8+D17+D23+D29+D37+D40</f>
        <v>0</v>
      </c>
      <c r="E7" s="53">
        <f t="shared" si="1"/>
        <v>0</v>
      </c>
      <c r="F7" s="54" t="str">
        <f t="shared" si="0"/>
        <v>-</v>
      </c>
    </row>
    <row r="8" spans="1:25" ht="12.75" customHeight="1" x14ac:dyDescent="0.2">
      <c r="A8" s="55">
        <v>611</v>
      </c>
      <c r="B8" s="87" t="s">
        <v>56</v>
      </c>
      <c r="C8" s="52" t="s">
        <v>57</v>
      </c>
      <c r="D8" s="53">
        <f t="shared" ref="D8:E8" si="2">SUM(D9:D14)-D15-D16</f>
        <v>0</v>
      </c>
      <c r="E8" s="53">
        <f t="shared" si="2"/>
        <v>0</v>
      </c>
      <c r="F8" s="54" t="str">
        <f t="shared" si="0"/>
        <v>-</v>
      </c>
    </row>
    <row r="9" spans="1:25" ht="12.75" customHeight="1" x14ac:dyDescent="0.2">
      <c r="A9" s="55">
        <v>6111</v>
      </c>
      <c r="B9" s="87" t="s">
        <v>58</v>
      </c>
      <c r="C9" s="52" t="s">
        <v>59</v>
      </c>
      <c r="D9" s="244">
        <v>0</v>
      </c>
      <c r="E9" s="244">
        <v>0</v>
      </c>
      <c r="F9" s="54" t="str">
        <f t="shared" si="0"/>
        <v>-</v>
      </c>
    </row>
    <row r="10" spans="1:25" ht="12.75" customHeight="1" x14ac:dyDescent="0.2">
      <c r="A10" s="55">
        <v>6112</v>
      </c>
      <c r="B10" s="87" t="s">
        <v>60</v>
      </c>
      <c r="C10" s="52" t="s">
        <v>61</v>
      </c>
      <c r="D10" s="244">
        <v>0</v>
      </c>
      <c r="E10" s="244">
        <v>0</v>
      </c>
      <c r="F10" s="54" t="str">
        <f t="shared" si="0"/>
        <v>-</v>
      </c>
    </row>
    <row r="11" spans="1:25" ht="12.75" customHeight="1" x14ac:dyDescent="0.2">
      <c r="A11" s="55">
        <v>6113</v>
      </c>
      <c r="B11" s="87" t="s">
        <v>62</v>
      </c>
      <c r="C11" s="52" t="s">
        <v>63</v>
      </c>
      <c r="D11" s="244">
        <v>0</v>
      </c>
      <c r="E11" s="244">
        <v>0</v>
      </c>
      <c r="F11" s="54" t="str">
        <f t="shared" si="0"/>
        <v>-</v>
      </c>
    </row>
    <row r="12" spans="1:25" ht="12.75" customHeight="1" x14ac:dyDescent="0.2">
      <c r="A12" s="55">
        <v>6114</v>
      </c>
      <c r="B12" s="87" t="s">
        <v>64</v>
      </c>
      <c r="C12" s="52" t="s">
        <v>65</v>
      </c>
      <c r="D12" s="244">
        <v>0</v>
      </c>
      <c r="E12" s="244">
        <v>0</v>
      </c>
      <c r="F12" s="54" t="str">
        <f t="shared" si="0"/>
        <v>-</v>
      </c>
    </row>
    <row r="13" spans="1:25" ht="12.75" customHeight="1" x14ac:dyDescent="0.2">
      <c r="A13" s="55">
        <v>6115</v>
      </c>
      <c r="B13" s="87" t="s">
        <v>66</v>
      </c>
      <c r="C13" s="52" t="s">
        <v>67</v>
      </c>
      <c r="D13" s="244">
        <v>0</v>
      </c>
      <c r="E13" s="244">
        <v>0</v>
      </c>
      <c r="F13" s="54" t="str">
        <f t="shared" si="0"/>
        <v>-</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0</v>
      </c>
      <c r="E15" s="244">
        <v>0</v>
      </c>
      <c r="F15" s="54" t="str">
        <f t="shared" si="0"/>
        <v>-</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0</v>
      </c>
      <c r="E23" s="53">
        <f t="shared" si="4"/>
        <v>0</v>
      </c>
      <c r="F23" s="54" t="str">
        <f t="shared" si="0"/>
        <v>-</v>
      </c>
    </row>
    <row r="24" spans="1:6" ht="12.75" customHeight="1" x14ac:dyDescent="0.2">
      <c r="A24" s="55">
        <v>6131</v>
      </c>
      <c r="B24" s="87" t="s">
        <v>88</v>
      </c>
      <c r="C24" s="52" t="s">
        <v>89</v>
      </c>
      <c r="D24" s="244">
        <v>0</v>
      </c>
      <c r="E24" s="244">
        <v>0</v>
      </c>
      <c r="F24" s="54" t="str">
        <f t="shared" si="0"/>
        <v>-</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0</v>
      </c>
      <c r="E27" s="244">
        <v>0</v>
      </c>
      <c r="F27" s="54" t="str">
        <f t="shared" si="0"/>
        <v>-</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0</v>
      </c>
      <c r="E29" s="53">
        <f t="shared" si="5"/>
        <v>0</v>
      </c>
      <c r="F29" s="54" t="str">
        <f t="shared" si="0"/>
        <v>-</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0</v>
      </c>
      <c r="E31" s="244">
        <v>0</v>
      </c>
      <c r="F31" s="54" t="str">
        <f t="shared" si="0"/>
        <v>-</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0</v>
      </c>
      <c r="E33" s="244">
        <v>0</v>
      </c>
      <c r="F33" s="54" t="str">
        <f t="shared" si="0"/>
        <v>-</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2605869</v>
      </c>
      <c r="E50" s="53">
        <f>E51+E54+E59+E62+E65+E68+E71+E74+E77</f>
        <v>2968788.37</v>
      </c>
      <c r="F50" s="54">
        <f t="shared" si="0"/>
        <v>113.92699978394924</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0</v>
      </c>
      <c r="E57" s="244">
        <v>0</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2605869</v>
      </c>
      <c r="E59" s="53">
        <f t="shared" si="12"/>
        <v>2968788.37</v>
      </c>
      <c r="F59" s="54">
        <f t="shared" si="0"/>
        <v>113.92699978394924</v>
      </c>
    </row>
    <row r="60" spans="1:6" ht="24" x14ac:dyDescent="0.2">
      <c r="A60" s="55">
        <v>6331</v>
      </c>
      <c r="B60" s="88" t="s">
        <v>160</v>
      </c>
      <c r="C60" s="52" t="s">
        <v>161</v>
      </c>
      <c r="D60" s="244">
        <v>2508790</v>
      </c>
      <c r="E60" s="244">
        <v>2860547.85</v>
      </c>
      <c r="F60" s="54">
        <f t="shared" si="0"/>
        <v>114.02101610736651</v>
      </c>
    </row>
    <row r="61" spans="1:6" ht="24" x14ac:dyDescent="0.2">
      <c r="A61" s="55">
        <v>6332</v>
      </c>
      <c r="B61" s="88" t="s">
        <v>162</v>
      </c>
      <c r="C61" s="52" t="s">
        <v>163</v>
      </c>
      <c r="D61" s="244">
        <v>97079</v>
      </c>
      <c r="E61" s="244">
        <v>108240.52</v>
      </c>
      <c r="F61" s="54">
        <f t="shared" si="0"/>
        <v>111.49735782198005</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v>0</v>
      </c>
      <c r="E63" s="244">
        <v>0</v>
      </c>
      <c r="F63" s="54" t="str">
        <f t="shared" si="0"/>
        <v>-</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0</v>
      </c>
      <c r="E74" s="53">
        <f t="shared" si="17"/>
        <v>0</v>
      </c>
      <c r="F74" s="54" t="str">
        <f t="shared" si="0"/>
        <v>-</v>
      </c>
    </row>
    <row r="75" spans="1:6" ht="12.75" customHeight="1" x14ac:dyDescent="0.2">
      <c r="A75" s="55" t="s">
        <v>190</v>
      </c>
      <c r="B75" s="87" t="s">
        <v>191</v>
      </c>
      <c r="C75" s="52" t="s">
        <v>190</v>
      </c>
      <c r="D75" s="244">
        <v>0</v>
      </c>
      <c r="E75" s="244">
        <v>0</v>
      </c>
      <c r="F75" s="54" t="str">
        <f t="shared" si="0"/>
        <v>-</v>
      </c>
    </row>
    <row r="76" spans="1:6" ht="12.75" customHeight="1" x14ac:dyDescent="0.2">
      <c r="A76" s="55" t="s">
        <v>192</v>
      </c>
      <c r="B76" s="87" t="s">
        <v>193</v>
      </c>
      <c r="C76" s="52" t="s">
        <v>192</v>
      </c>
      <c r="D76" s="244">
        <v>0</v>
      </c>
      <c r="E76" s="244">
        <v>0</v>
      </c>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0</v>
      </c>
      <c r="E82" s="53">
        <f t="shared" si="19"/>
        <v>0</v>
      </c>
      <c r="F82" s="54" t="str">
        <f t="shared" si="0"/>
        <v>-</v>
      </c>
    </row>
    <row r="83" spans="1:6" ht="12.75" customHeight="1" x14ac:dyDescent="0.2">
      <c r="A83" s="55">
        <v>641</v>
      </c>
      <c r="B83" s="87" t="s">
        <v>206</v>
      </c>
      <c r="C83" s="52" t="s">
        <v>207</v>
      </c>
      <c r="D83" s="53">
        <f t="shared" ref="D83:E83" si="20">SUM(D84:D90)</f>
        <v>0</v>
      </c>
      <c r="E83" s="53">
        <f t="shared" si="20"/>
        <v>0</v>
      </c>
      <c r="F83" s="54" t="str">
        <f t="shared" si="0"/>
        <v>-</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0</v>
      </c>
      <c r="E85" s="244">
        <v>0</v>
      </c>
      <c r="F85" s="54" t="str">
        <f t="shared" si="0"/>
        <v>-</v>
      </c>
    </row>
    <row r="86" spans="1:6" ht="12.75" customHeight="1" x14ac:dyDescent="0.2">
      <c r="A86" s="55">
        <v>6414</v>
      </c>
      <c r="B86" s="87" t="s">
        <v>212</v>
      </c>
      <c r="C86" s="52" t="s">
        <v>213</v>
      </c>
      <c r="D86" s="244">
        <v>0</v>
      </c>
      <c r="E86" s="244">
        <v>0</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0</v>
      </c>
      <c r="E91" s="53">
        <f t="shared" si="21"/>
        <v>0</v>
      </c>
      <c r="F91" s="54" t="str">
        <f t="shared" si="0"/>
        <v>-</v>
      </c>
    </row>
    <row r="92" spans="1:6" ht="12.75" customHeight="1" x14ac:dyDescent="0.2">
      <c r="A92" s="55">
        <v>6421</v>
      </c>
      <c r="B92" s="87" t="s">
        <v>224</v>
      </c>
      <c r="C92" s="52" t="s">
        <v>225</v>
      </c>
      <c r="D92" s="244">
        <v>0</v>
      </c>
      <c r="E92" s="244">
        <v>0</v>
      </c>
      <c r="F92" s="54" t="str">
        <f t="shared" si="0"/>
        <v>-</v>
      </c>
    </row>
    <row r="93" spans="1:6" ht="12.75" customHeight="1" x14ac:dyDescent="0.2">
      <c r="A93" s="55">
        <v>6422</v>
      </c>
      <c r="B93" s="87" t="s">
        <v>226</v>
      </c>
      <c r="C93" s="52" t="s">
        <v>227</v>
      </c>
      <c r="D93" s="244">
        <v>0</v>
      </c>
      <c r="E93" s="244">
        <v>0</v>
      </c>
      <c r="F93" s="54" t="str">
        <f t="shared" si="0"/>
        <v>-</v>
      </c>
    </row>
    <row r="94" spans="1:6" ht="12.75" customHeight="1" x14ac:dyDescent="0.2">
      <c r="A94" s="55">
        <v>6423</v>
      </c>
      <c r="B94" s="87" t="s">
        <v>228</v>
      </c>
      <c r="C94" s="52" t="s">
        <v>229</v>
      </c>
      <c r="D94" s="244">
        <v>0</v>
      </c>
      <c r="E94" s="244">
        <v>0</v>
      </c>
      <c r="F94" s="54" t="str">
        <f t="shared" si="0"/>
        <v>-</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0</v>
      </c>
      <c r="E106" s="53">
        <f t="shared" si="23"/>
        <v>0</v>
      </c>
      <c r="F106" s="54" t="str">
        <f t="shared" si="0"/>
        <v>-</v>
      </c>
    </row>
    <row r="107" spans="1:6" ht="12.75" customHeight="1" x14ac:dyDescent="0.2">
      <c r="A107" s="55">
        <v>651</v>
      </c>
      <c r="B107" s="87" t="s">
        <v>254</v>
      </c>
      <c r="C107" s="52" t="s">
        <v>255</v>
      </c>
      <c r="D107" s="53">
        <f t="shared" ref="D107:E107" si="24">SUM(D108:D111)</f>
        <v>0</v>
      </c>
      <c r="E107" s="53">
        <f t="shared" si="24"/>
        <v>0</v>
      </c>
      <c r="F107" s="54" t="str">
        <f t="shared" si="0"/>
        <v>-</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0</v>
      </c>
      <c r="E109" s="244">
        <v>0</v>
      </c>
      <c r="F109" s="54" t="str">
        <f t="shared" si="0"/>
        <v>-</v>
      </c>
    </row>
    <row r="110" spans="1:6" ht="12.75" customHeight="1" x14ac:dyDescent="0.2">
      <c r="A110" s="55">
        <v>6513</v>
      </c>
      <c r="B110" s="87" t="s">
        <v>260</v>
      </c>
      <c r="C110" s="52" t="s">
        <v>261</v>
      </c>
      <c r="D110" s="244">
        <v>0</v>
      </c>
      <c r="E110" s="244">
        <v>0</v>
      </c>
      <c r="F110" s="54" t="str">
        <f t="shared" si="0"/>
        <v>-</v>
      </c>
    </row>
    <row r="111" spans="1:6" ht="12.75" customHeight="1" x14ac:dyDescent="0.2">
      <c r="A111" s="55">
        <v>6514</v>
      </c>
      <c r="B111" s="87" t="s">
        <v>262</v>
      </c>
      <c r="C111" s="52" t="s">
        <v>263</v>
      </c>
      <c r="D111" s="244">
        <v>0</v>
      </c>
      <c r="E111" s="244">
        <v>0</v>
      </c>
      <c r="F111" s="54" t="str">
        <f t="shared" si="0"/>
        <v>-</v>
      </c>
    </row>
    <row r="112" spans="1:6" ht="12.75" customHeight="1" x14ac:dyDescent="0.2">
      <c r="A112" s="55">
        <v>652</v>
      </c>
      <c r="B112" s="87" t="s">
        <v>264</v>
      </c>
      <c r="C112" s="52" t="s">
        <v>265</v>
      </c>
      <c r="D112" s="53">
        <f t="shared" ref="D112:E112" si="25">SUM(D113:D119)</f>
        <v>0</v>
      </c>
      <c r="E112" s="53">
        <f t="shared" si="25"/>
        <v>0</v>
      </c>
      <c r="F112" s="54" t="str">
        <f t="shared" si="0"/>
        <v>-</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0</v>
      </c>
      <c r="E114" s="244">
        <v>0</v>
      </c>
      <c r="F114" s="54" t="str">
        <f t="shared" si="0"/>
        <v>-</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0</v>
      </c>
      <c r="E117" s="244">
        <v>0</v>
      </c>
      <c r="F117" s="54" t="str">
        <f t="shared" si="0"/>
        <v>-</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0</v>
      </c>
      <c r="E120" s="53">
        <f t="shared" si="26"/>
        <v>0</v>
      </c>
      <c r="F120" s="54" t="str">
        <f t="shared" si="0"/>
        <v>-</v>
      </c>
    </row>
    <row r="121" spans="1:6" ht="12.75" customHeight="1" x14ac:dyDescent="0.2">
      <c r="A121" s="55">
        <v>6531</v>
      </c>
      <c r="B121" s="87" t="s">
        <v>282</v>
      </c>
      <c r="C121" s="52" t="s">
        <v>283</v>
      </c>
      <c r="D121" s="244">
        <v>0</v>
      </c>
      <c r="E121" s="244">
        <v>0</v>
      </c>
      <c r="F121" s="54" t="str">
        <f t="shared" si="0"/>
        <v>-</v>
      </c>
    </row>
    <row r="122" spans="1:6" ht="12.75" customHeight="1" x14ac:dyDescent="0.2">
      <c r="A122" s="55">
        <v>6532</v>
      </c>
      <c r="B122" s="87" t="s">
        <v>284</v>
      </c>
      <c r="C122" s="52" t="s">
        <v>285</v>
      </c>
      <c r="D122" s="244">
        <v>0</v>
      </c>
      <c r="E122" s="244">
        <v>0</v>
      </c>
      <c r="F122" s="54" t="str">
        <f t="shared" si="0"/>
        <v>-</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18234</v>
      </c>
      <c r="E124" s="53">
        <f t="shared" si="27"/>
        <v>55292.5</v>
      </c>
      <c r="F124" s="54">
        <f t="shared" si="0"/>
        <v>303.23845563233516</v>
      </c>
    </row>
    <row r="125" spans="1:6" ht="12.75" customHeight="1" x14ac:dyDescent="0.2">
      <c r="A125" s="55">
        <v>661</v>
      </c>
      <c r="B125" s="88" t="s">
        <v>290</v>
      </c>
      <c r="C125" s="52" t="s">
        <v>291</v>
      </c>
      <c r="D125" s="53">
        <f t="shared" ref="D125:E125" si="28">SUM(D126:D127)</f>
        <v>4200</v>
      </c>
      <c r="E125" s="53">
        <f t="shared" si="28"/>
        <v>51825</v>
      </c>
      <c r="F125" s="54">
        <f t="shared" si="0"/>
        <v>1233.9285714285713</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4200</v>
      </c>
      <c r="E127" s="244">
        <v>51825</v>
      </c>
      <c r="F127" s="54">
        <f t="shared" si="0"/>
        <v>1233.9285714285713</v>
      </c>
    </row>
    <row r="128" spans="1:6" ht="24" x14ac:dyDescent="0.2">
      <c r="A128" s="55">
        <v>663</v>
      </c>
      <c r="B128" s="233" t="s">
        <v>296</v>
      </c>
      <c r="C128" s="52" t="s">
        <v>297</v>
      </c>
      <c r="D128" s="53">
        <f t="shared" ref="D128:E128" si="29">SUM(D129:D132)</f>
        <v>14034</v>
      </c>
      <c r="E128" s="53">
        <f t="shared" si="29"/>
        <v>3467.5</v>
      </c>
      <c r="F128" s="54">
        <f t="shared" si="0"/>
        <v>24.707852358557787</v>
      </c>
    </row>
    <row r="129" spans="1:6" ht="12.75" customHeight="1" x14ac:dyDescent="0.2">
      <c r="A129" s="55">
        <v>6631</v>
      </c>
      <c r="B129" s="88" t="s">
        <v>298</v>
      </c>
      <c r="C129" s="52" t="s">
        <v>299</v>
      </c>
      <c r="D129" s="244">
        <v>14034</v>
      </c>
      <c r="E129" s="244"/>
      <c r="F129" s="54">
        <f t="shared" si="0"/>
        <v>0</v>
      </c>
    </row>
    <row r="130" spans="1:6" ht="12.75" customHeight="1" x14ac:dyDescent="0.2">
      <c r="A130" s="55">
        <v>6632</v>
      </c>
      <c r="B130" s="234" t="s">
        <v>300</v>
      </c>
      <c r="C130" s="52" t="s">
        <v>301</v>
      </c>
      <c r="D130" s="244"/>
      <c r="E130" s="244">
        <v>3467.5</v>
      </c>
      <c r="F130" s="54" t="str">
        <f t="shared" si="0"/>
        <v>-</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3159705</v>
      </c>
      <c r="E133" s="53">
        <f t="shared" si="30"/>
        <v>3423537.5800000005</v>
      </c>
      <c r="F133" s="54">
        <f t="shared" ref="F133:F223" si="31">IF(D133&lt;&gt;0,IF(E133/D133&gt;=100,"&gt;&gt;100",E133/D133*100),"-")</f>
        <v>108.34991177973893</v>
      </c>
    </row>
    <row r="134" spans="1:6" ht="24" x14ac:dyDescent="0.2">
      <c r="A134" s="55">
        <v>671</v>
      </c>
      <c r="B134" s="234" t="s">
        <v>308</v>
      </c>
      <c r="C134" s="52" t="s">
        <v>309</v>
      </c>
      <c r="D134" s="53">
        <f t="shared" ref="D134:E134" si="32">SUM(D135:D137)</f>
        <v>3159705</v>
      </c>
      <c r="E134" s="53">
        <f t="shared" si="32"/>
        <v>3423537.5800000005</v>
      </c>
      <c r="F134" s="54">
        <f t="shared" si="31"/>
        <v>108.34991177973893</v>
      </c>
    </row>
    <row r="135" spans="1:6" ht="12.75" customHeight="1" x14ac:dyDescent="0.2">
      <c r="A135" s="55">
        <v>6711</v>
      </c>
      <c r="B135" s="87" t="s">
        <v>310</v>
      </c>
      <c r="C135" s="52" t="s">
        <v>311</v>
      </c>
      <c r="D135" s="244">
        <v>3049058</v>
      </c>
      <c r="E135" s="244">
        <v>3288081.43</v>
      </c>
      <c r="F135" s="54">
        <f t="shared" si="31"/>
        <v>107.83925494365802</v>
      </c>
    </row>
    <row r="136" spans="1:6" ht="24" x14ac:dyDescent="0.2">
      <c r="A136" s="55">
        <v>6712</v>
      </c>
      <c r="B136" s="234" t="s">
        <v>312</v>
      </c>
      <c r="C136" s="52" t="s">
        <v>313</v>
      </c>
      <c r="D136" s="244">
        <v>32119</v>
      </c>
      <c r="E136" s="244">
        <v>52498.99</v>
      </c>
      <c r="F136" s="54">
        <f t="shared" si="31"/>
        <v>163.45150845294063</v>
      </c>
    </row>
    <row r="137" spans="1:6" ht="24" x14ac:dyDescent="0.2">
      <c r="A137" s="55" t="s">
        <v>314</v>
      </c>
      <c r="B137" s="87" t="s">
        <v>315</v>
      </c>
      <c r="C137" s="52" t="s">
        <v>314</v>
      </c>
      <c r="D137" s="244">
        <v>78528</v>
      </c>
      <c r="E137" s="244">
        <v>82957.16</v>
      </c>
      <c r="F137" s="54">
        <f t="shared" si="31"/>
        <v>105.64023023634883</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0</v>
      </c>
      <c r="E149" s="244">
        <v>0</v>
      </c>
      <c r="F149" s="54" t="str">
        <f t="shared" si="31"/>
        <v>-</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5349985</v>
      </c>
      <c r="E151" s="53">
        <f t="shared" si="35"/>
        <v>5823563.71</v>
      </c>
      <c r="F151" s="54">
        <f t="shared" si="31"/>
        <v>108.85196332326166</v>
      </c>
    </row>
    <row r="152" spans="1:6" ht="12.75" customHeight="1" x14ac:dyDescent="0.2">
      <c r="A152" s="55">
        <v>31</v>
      </c>
      <c r="B152" s="87" t="s">
        <v>343</v>
      </c>
      <c r="C152" s="52" t="s">
        <v>344</v>
      </c>
      <c r="D152" s="53">
        <f t="shared" ref="D152:E152" si="36">D153+D158+D159</f>
        <v>4712644</v>
      </c>
      <c r="E152" s="53">
        <f t="shared" si="36"/>
        <v>5038708.08</v>
      </c>
      <c r="F152" s="54">
        <f t="shared" si="31"/>
        <v>106.91892024943958</v>
      </c>
    </row>
    <row r="153" spans="1:6" ht="12.75" customHeight="1" x14ac:dyDescent="0.2">
      <c r="A153" s="55">
        <v>311</v>
      </c>
      <c r="B153" s="87" t="s">
        <v>345</v>
      </c>
      <c r="C153" s="52" t="s">
        <v>346</v>
      </c>
      <c r="D153" s="53">
        <f t="shared" ref="D153:E153" si="37">SUM(D154:D157)</f>
        <v>3519944</v>
      </c>
      <c r="E153" s="53">
        <f t="shared" si="37"/>
        <v>3669941.45</v>
      </c>
      <c r="F153" s="54">
        <f t="shared" si="31"/>
        <v>104.26135898752935</v>
      </c>
    </row>
    <row r="154" spans="1:6" ht="12.75" customHeight="1" x14ac:dyDescent="0.2">
      <c r="A154" s="55">
        <v>3111</v>
      </c>
      <c r="B154" s="87" t="s">
        <v>347</v>
      </c>
      <c r="C154" s="52" t="s">
        <v>348</v>
      </c>
      <c r="D154" s="244">
        <v>3519944</v>
      </c>
      <c r="E154" s="244">
        <v>3669941.45</v>
      </c>
      <c r="F154" s="54">
        <f t="shared" si="31"/>
        <v>104.26135898752935</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387678</v>
      </c>
      <c r="E158" s="244">
        <v>523094.65</v>
      </c>
      <c r="F158" s="54">
        <f t="shared" si="31"/>
        <v>134.93018690769145</v>
      </c>
    </row>
    <row r="159" spans="1:6" ht="12.75" customHeight="1" x14ac:dyDescent="0.2">
      <c r="A159" s="55">
        <v>313</v>
      </c>
      <c r="B159" s="87" t="s">
        <v>357</v>
      </c>
      <c r="C159" s="52" t="s">
        <v>358</v>
      </c>
      <c r="D159" s="53">
        <f t="shared" ref="D159:E159" si="38">SUM(D160:D162)</f>
        <v>805022</v>
      </c>
      <c r="E159" s="53">
        <f t="shared" si="38"/>
        <v>845671.98</v>
      </c>
      <c r="F159" s="54">
        <f t="shared" si="31"/>
        <v>105.04954895642604</v>
      </c>
    </row>
    <row r="160" spans="1:6" ht="12.75" customHeight="1" x14ac:dyDescent="0.2">
      <c r="A160" s="55">
        <v>3131</v>
      </c>
      <c r="B160" s="87" t="s">
        <v>136</v>
      </c>
      <c r="C160" s="52" t="s">
        <v>359</v>
      </c>
      <c r="D160" s="244">
        <v>266600</v>
      </c>
      <c r="E160" s="244">
        <v>278142.09000000003</v>
      </c>
      <c r="F160" s="54">
        <f t="shared" si="31"/>
        <v>104.32936609152289</v>
      </c>
    </row>
    <row r="161" spans="1:6" ht="12.75" customHeight="1" x14ac:dyDescent="0.2">
      <c r="A161" s="55">
        <v>3132</v>
      </c>
      <c r="B161" s="87" t="s">
        <v>360</v>
      </c>
      <c r="C161" s="52" t="s">
        <v>361</v>
      </c>
      <c r="D161" s="244">
        <v>538422</v>
      </c>
      <c r="E161" s="244">
        <v>567529.89</v>
      </c>
      <c r="F161" s="54">
        <f t="shared" si="31"/>
        <v>105.40614796572206</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615601</v>
      </c>
      <c r="E163" s="53">
        <f t="shared" si="39"/>
        <v>770887.25</v>
      </c>
      <c r="F163" s="54">
        <f t="shared" si="31"/>
        <v>125.22514583309643</v>
      </c>
    </row>
    <row r="164" spans="1:6" ht="12.75" customHeight="1" x14ac:dyDescent="0.2">
      <c r="A164" s="55">
        <v>321</v>
      </c>
      <c r="B164" s="87" t="s">
        <v>366</v>
      </c>
      <c r="C164" s="52" t="s">
        <v>367</v>
      </c>
      <c r="D164" s="53">
        <f t="shared" ref="D164:E164" si="40">SUM(D165:D168)</f>
        <v>144940</v>
      </c>
      <c r="E164" s="53">
        <f t="shared" si="40"/>
        <v>141622.20000000001</v>
      </c>
      <c r="F164" s="54">
        <f t="shared" si="31"/>
        <v>97.710914861321925</v>
      </c>
    </row>
    <row r="165" spans="1:6" ht="12.75" customHeight="1" x14ac:dyDescent="0.2">
      <c r="A165" s="55">
        <v>3211</v>
      </c>
      <c r="B165" s="87" t="s">
        <v>368</v>
      </c>
      <c r="C165" s="52" t="s">
        <v>369</v>
      </c>
      <c r="D165" s="244">
        <v>20300</v>
      </c>
      <c r="E165" s="244">
        <v>9330.08</v>
      </c>
      <c r="F165" s="54">
        <f t="shared" si="31"/>
        <v>45.960985221674875</v>
      </c>
    </row>
    <row r="166" spans="1:6" ht="12.75" customHeight="1" x14ac:dyDescent="0.2">
      <c r="A166" s="55">
        <v>3212</v>
      </c>
      <c r="B166" s="87" t="s">
        <v>370</v>
      </c>
      <c r="C166" s="52" t="s">
        <v>371</v>
      </c>
      <c r="D166" s="244">
        <v>106550</v>
      </c>
      <c r="E166" s="244">
        <v>117182.12</v>
      </c>
      <c r="F166" s="54">
        <f t="shared" si="31"/>
        <v>109.97852651337401</v>
      </c>
    </row>
    <row r="167" spans="1:6" ht="12.75" customHeight="1" x14ac:dyDescent="0.2">
      <c r="A167" s="55">
        <v>3213</v>
      </c>
      <c r="B167" s="87" t="s">
        <v>372</v>
      </c>
      <c r="C167" s="52" t="s">
        <v>373</v>
      </c>
      <c r="D167" s="244">
        <v>18090</v>
      </c>
      <c r="E167" s="244">
        <v>15110</v>
      </c>
      <c r="F167" s="54">
        <f t="shared" si="31"/>
        <v>83.526810392482034</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204817</v>
      </c>
      <c r="E169" s="53">
        <f t="shared" si="41"/>
        <v>295022.44</v>
      </c>
      <c r="F169" s="54">
        <f t="shared" si="31"/>
        <v>144.0419691724808</v>
      </c>
    </row>
    <row r="170" spans="1:6" ht="12.75" customHeight="1" x14ac:dyDescent="0.2">
      <c r="A170" s="55">
        <v>3221</v>
      </c>
      <c r="B170" s="87" t="s">
        <v>378</v>
      </c>
      <c r="C170" s="52" t="s">
        <v>379</v>
      </c>
      <c r="D170" s="244">
        <v>30830</v>
      </c>
      <c r="E170" s="244">
        <v>53883.97</v>
      </c>
      <c r="F170" s="54">
        <f t="shared" si="31"/>
        <v>174.77771650989297</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94107</v>
      </c>
      <c r="E172" s="244">
        <v>146182.74</v>
      </c>
      <c r="F172" s="54">
        <f t="shared" si="31"/>
        <v>155.33673371800182</v>
      </c>
    </row>
    <row r="173" spans="1:6" ht="12.75" customHeight="1" x14ac:dyDescent="0.2">
      <c r="A173" s="55">
        <v>3224</v>
      </c>
      <c r="B173" s="87" t="s">
        <v>384</v>
      </c>
      <c r="C173" s="52" t="s">
        <v>385</v>
      </c>
      <c r="D173" s="244">
        <v>0</v>
      </c>
      <c r="E173" s="244">
        <v>6194.62</v>
      </c>
      <c r="F173" s="54" t="str">
        <f t="shared" si="31"/>
        <v>-</v>
      </c>
    </row>
    <row r="174" spans="1:6" ht="12.75" customHeight="1" x14ac:dyDescent="0.2">
      <c r="A174" s="55">
        <v>3225</v>
      </c>
      <c r="B174" s="87" t="s">
        <v>386</v>
      </c>
      <c r="C174" s="52" t="s">
        <v>387</v>
      </c>
      <c r="D174" s="244">
        <v>42233</v>
      </c>
      <c r="E174" s="244">
        <v>30652.07</v>
      </c>
      <c r="F174" s="54">
        <f t="shared" si="31"/>
        <v>72.578481282409484</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v>37647</v>
      </c>
      <c r="E176" s="244">
        <v>58109.04</v>
      </c>
      <c r="F176" s="54">
        <f t="shared" si="31"/>
        <v>154.35237867559169</v>
      </c>
    </row>
    <row r="177" spans="1:6" ht="12.75" customHeight="1" x14ac:dyDescent="0.2">
      <c r="A177" s="55">
        <v>323</v>
      </c>
      <c r="B177" s="87" t="s">
        <v>392</v>
      </c>
      <c r="C177" s="52" t="s">
        <v>393</v>
      </c>
      <c r="D177" s="53">
        <f t="shared" ref="D177:E177" si="42">SUM(D178:D186)</f>
        <v>219956</v>
      </c>
      <c r="E177" s="53">
        <f t="shared" si="42"/>
        <v>285124.07</v>
      </c>
      <c r="F177" s="54">
        <f t="shared" si="31"/>
        <v>129.62777555511101</v>
      </c>
    </row>
    <row r="178" spans="1:6" ht="12.75" customHeight="1" x14ac:dyDescent="0.2">
      <c r="A178" s="55">
        <v>3231</v>
      </c>
      <c r="B178" s="87" t="s">
        <v>394</v>
      </c>
      <c r="C178" s="52" t="s">
        <v>395</v>
      </c>
      <c r="D178" s="244">
        <v>28335</v>
      </c>
      <c r="E178" s="244">
        <v>35685.699999999997</v>
      </c>
      <c r="F178" s="54">
        <f t="shared" si="31"/>
        <v>125.94212105170284</v>
      </c>
    </row>
    <row r="179" spans="1:6" ht="12.75" customHeight="1" x14ac:dyDescent="0.2">
      <c r="A179" s="55">
        <v>3232</v>
      </c>
      <c r="B179" s="87" t="s">
        <v>396</v>
      </c>
      <c r="C179" s="52" t="s">
        <v>397</v>
      </c>
      <c r="D179" s="244">
        <v>85961</v>
      </c>
      <c r="E179" s="244">
        <v>134899.63</v>
      </c>
      <c r="F179" s="54">
        <f t="shared" si="31"/>
        <v>156.93120135875571</v>
      </c>
    </row>
    <row r="180" spans="1:6" ht="12.75" customHeight="1" x14ac:dyDescent="0.2">
      <c r="A180" s="55">
        <v>3233</v>
      </c>
      <c r="B180" s="87" t="s">
        <v>398</v>
      </c>
      <c r="C180" s="52" t="s">
        <v>399</v>
      </c>
      <c r="D180" s="244"/>
      <c r="E180" s="244">
        <v>12361</v>
      </c>
      <c r="F180" s="54" t="str">
        <f t="shared" si="31"/>
        <v>-</v>
      </c>
    </row>
    <row r="181" spans="1:6" ht="12.75" customHeight="1" x14ac:dyDescent="0.2">
      <c r="A181" s="55">
        <v>3234</v>
      </c>
      <c r="B181" s="87" t="s">
        <v>400</v>
      </c>
      <c r="C181" s="52" t="s">
        <v>401</v>
      </c>
      <c r="D181" s="244">
        <v>13966</v>
      </c>
      <c r="E181" s="244">
        <v>15190.03</v>
      </c>
      <c r="F181" s="54">
        <f t="shared" si="31"/>
        <v>108.76435629385652</v>
      </c>
    </row>
    <row r="182" spans="1:6" ht="12.75" customHeight="1" x14ac:dyDescent="0.2">
      <c r="A182" s="55">
        <v>3235</v>
      </c>
      <c r="B182" s="87" t="s">
        <v>402</v>
      </c>
      <c r="C182" s="52" t="s">
        <v>403</v>
      </c>
      <c r="D182" s="244">
        <v>19175</v>
      </c>
      <c r="E182" s="244">
        <v>25362.5</v>
      </c>
      <c r="F182" s="54">
        <f t="shared" si="31"/>
        <v>132.26857887874837</v>
      </c>
    </row>
    <row r="183" spans="1:6" ht="12.75" customHeight="1" x14ac:dyDescent="0.2">
      <c r="A183" s="55">
        <v>3236</v>
      </c>
      <c r="B183" s="87" t="s">
        <v>404</v>
      </c>
      <c r="C183" s="52" t="s">
        <v>405</v>
      </c>
      <c r="D183" s="244">
        <v>1570</v>
      </c>
      <c r="E183" s="244">
        <v>1075</v>
      </c>
      <c r="F183" s="54">
        <f t="shared" si="31"/>
        <v>68.471337579617824</v>
      </c>
    </row>
    <row r="184" spans="1:6" ht="12.75" customHeight="1" x14ac:dyDescent="0.2">
      <c r="A184" s="55">
        <v>3237</v>
      </c>
      <c r="B184" s="87" t="s">
        <v>406</v>
      </c>
      <c r="C184" s="52" t="s">
        <v>407</v>
      </c>
      <c r="D184" s="244">
        <v>44133</v>
      </c>
      <c r="E184" s="244">
        <v>45387.5</v>
      </c>
      <c r="F184" s="54">
        <f t="shared" si="31"/>
        <v>102.84254412797679</v>
      </c>
    </row>
    <row r="185" spans="1:6" ht="12.75" customHeight="1" x14ac:dyDescent="0.2">
      <c r="A185" s="55">
        <v>3238</v>
      </c>
      <c r="B185" s="87" t="s">
        <v>408</v>
      </c>
      <c r="C185" s="52" t="s">
        <v>409</v>
      </c>
      <c r="D185" s="244">
        <v>0</v>
      </c>
      <c r="E185" s="244">
        <v>0</v>
      </c>
      <c r="F185" s="54" t="str">
        <f t="shared" si="31"/>
        <v>-</v>
      </c>
    </row>
    <row r="186" spans="1:6" ht="12.75" customHeight="1" x14ac:dyDescent="0.2">
      <c r="A186" s="55">
        <v>3239</v>
      </c>
      <c r="B186" s="87" t="s">
        <v>410</v>
      </c>
      <c r="C186" s="52" t="s">
        <v>411</v>
      </c>
      <c r="D186" s="244">
        <v>26816</v>
      </c>
      <c r="E186" s="244">
        <v>15162.71</v>
      </c>
      <c r="F186" s="54">
        <f t="shared" si="31"/>
        <v>56.543518794749403</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45888</v>
      </c>
      <c r="E188" s="53">
        <f t="shared" si="43"/>
        <v>49118.54</v>
      </c>
      <c r="F188" s="54">
        <f t="shared" si="31"/>
        <v>107.04005404463042</v>
      </c>
    </row>
    <row r="189" spans="1:6" ht="12.75" customHeight="1" x14ac:dyDescent="0.2">
      <c r="A189" s="55">
        <v>3291</v>
      </c>
      <c r="B189" s="234" t="s">
        <v>416</v>
      </c>
      <c r="C189" s="52" t="s">
        <v>417</v>
      </c>
      <c r="D189" s="244">
        <v>0</v>
      </c>
      <c r="E189" s="244">
        <v>0</v>
      </c>
      <c r="F189" s="54" t="str">
        <f t="shared" si="31"/>
        <v>-</v>
      </c>
    </row>
    <row r="190" spans="1:6" ht="12.75" customHeight="1" x14ac:dyDescent="0.2">
      <c r="A190" s="55">
        <v>3292</v>
      </c>
      <c r="B190" s="87" t="s">
        <v>418</v>
      </c>
      <c r="C190" s="52" t="s">
        <v>419</v>
      </c>
      <c r="D190" s="244">
        <v>40455</v>
      </c>
      <c r="E190" s="244">
        <v>40722.28</v>
      </c>
      <c r="F190" s="54">
        <f t="shared" si="31"/>
        <v>100.66068471140774</v>
      </c>
    </row>
    <row r="191" spans="1:6" ht="12.75" customHeight="1" x14ac:dyDescent="0.2">
      <c r="A191" s="55">
        <v>3293</v>
      </c>
      <c r="B191" s="87" t="s">
        <v>420</v>
      </c>
      <c r="C191" s="52" t="s">
        <v>421</v>
      </c>
      <c r="D191" s="244">
        <v>3564</v>
      </c>
      <c r="E191" s="244">
        <v>5398.86</v>
      </c>
      <c r="F191" s="54">
        <f t="shared" si="31"/>
        <v>151.48316498316495</v>
      </c>
    </row>
    <row r="192" spans="1:6" ht="12.75" customHeight="1" x14ac:dyDescent="0.2">
      <c r="A192" s="55">
        <v>3294</v>
      </c>
      <c r="B192" s="87" t="s">
        <v>422</v>
      </c>
      <c r="C192" s="52" t="s">
        <v>423</v>
      </c>
      <c r="D192" s="244">
        <v>0</v>
      </c>
      <c r="E192" s="244">
        <v>0</v>
      </c>
      <c r="F192" s="54" t="str">
        <f t="shared" si="31"/>
        <v>-</v>
      </c>
    </row>
    <row r="193" spans="1:6" ht="12.75" customHeight="1" x14ac:dyDescent="0.2">
      <c r="A193" s="55">
        <v>3295</v>
      </c>
      <c r="B193" s="87" t="s">
        <v>424</v>
      </c>
      <c r="C193" s="52" t="s">
        <v>425</v>
      </c>
      <c r="D193" s="244">
        <v>0</v>
      </c>
      <c r="E193" s="244">
        <v>0</v>
      </c>
      <c r="F193" s="54" t="str">
        <f t="shared" si="31"/>
        <v>-</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1869</v>
      </c>
      <c r="E195" s="244">
        <v>2997.4</v>
      </c>
      <c r="F195" s="54">
        <f t="shared" si="31"/>
        <v>160.374531835206</v>
      </c>
    </row>
    <row r="196" spans="1:6" ht="12.75" customHeight="1" x14ac:dyDescent="0.2">
      <c r="A196" s="55">
        <v>34</v>
      </c>
      <c r="B196" s="234" t="s">
        <v>430</v>
      </c>
      <c r="C196" s="52" t="s">
        <v>431</v>
      </c>
      <c r="D196" s="53">
        <f t="shared" ref="D196:E196" si="44">D197+D202+D210</f>
        <v>21740</v>
      </c>
      <c r="E196" s="53">
        <f t="shared" si="44"/>
        <v>13968.38</v>
      </c>
      <c r="F196" s="54">
        <f t="shared" si="31"/>
        <v>64.251977920883164</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21740</v>
      </c>
      <c r="E202" s="53">
        <f t="shared" si="46"/>
        <v>13968.38</v>
      </c>
      <c r="F202" s="54">
        <f t="shared" si="31"/>
        <v>64.251977920883164</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0</v>
      </c>
      <c r="E204" s="244">
        <v>0</v>
      </c>
      <c r="F204" s="54" t="str">
        <f t="shared" si="31"/>
        <v>-</v>
      </c>
    </row>
    <row r="205" spans="1:6" ht="24" x14ac:dyDescent="0.2">
      <c r="A205" s="55">
        <v>3423</v>
      </c>
      <c r="B205" s="234" t="s">
        <v>448</v>
      </c>
      <c r="C205" s="52" t="s">
        <v>449</v>
      </c>
      <c r="D205" s="244">
        <v>21740</v>
      </c>
      <c r="E205" s="244">
        <v>13968.38</v>
      </c>
      <c r="F205" s="54">
        <f t="shared" si="31"/>
        <v>64.251977920883164</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0</v>
      </c>
      <c r="E210" s="53">
        <f t="shared" si="47"/>
        <v>0</v>
      </c>
      <c r="F210" s="54" t="str">
        <f t="shared" si="31"/>
        <v>-</v>
      </c>
    </row>
    <row r="211" spans="1:6" ht="12.75" customHeight="1" x14ac:dyDescent="0.2">
      <c r="A211" s="55">
        <v>3431</v>
      </c>
      <c r="B211" s="234" t="s">
        <v>460</v>
      </c>
      <c r="C211" s="52" t="s">
        <v>461</v>
      </c>
      <c r="D211" s="244">
        <v>0</v>
      </c>
      <c r="E211" s="244">
        <v>0</v>
      </c>
      <c r="F211" s="54" t="str">
        <f t="shared" si="31"/>
        <v>-</v>
      </c>
    </row>
    <row r="212" spans="1:6" ht="12.75" customHeight="1" x14ac:dyDescent="0.2">
      <c r="A212" s="55">
        <v>3432</v>
      </c>
      <c r="B212" s="87" t="s">
        <v>462</v>
      </c>
      <c r="C212" s="52" t="s">
        <v>463</v>
      </c>
      <c r="D212" s="244">
        <v>0</v>
      </c>
      <c r="E212" s="244">
        <v>0</v>
      </c>
      <c r="F212" s="54" t="str">
        <f t="shared" si="31"/>
        <v>-</v>
      </c>
    </row>
    <row r="213" spans="1:6" ht="12.75" customHeight="1" x14ac:dyDescent="0.2">
      <c r="A213" s="55">
        <v>3433</v>
      </c>
      <c r="B213" s="87" t="s">
        <v>464</v>
      </c>
      <c r="C213" s="52" t="s">
        <v>465</v>
      </c>
      <c r="D213" s="244">
        <v>0</v>
      </c>
      <c r="E213" s="244">
        <v>0</v>
      </c>
      <c r="F213" s="54" t="str">
        <f t="shared" si="31"/>
        <v>-</v>
      </c>
    </row>
    <row r="214" spans="1:6" ht="12.75" customHeight="1" x14ac:dyDescent="0.2">
      <c r="A214" s="55">
        <v>3434</v>
      </c>
      <c r="B214" s="87" t="s">
        <v>466</v>
      </c>
      <c r="C214" s="52" t="s">
        <v>467</v>
      </c>
      <c r="D214" s="244">
        <v>0</v>
      </c>
      <c r="E214" s="244">
        <v>0</v>
      </c>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v>0</v>
      </c>
      <c r="E237" s="244">
        <v>0</v>
      </c>
      <c r="F237" s="54" t="str">
        <f t="shared" si="57"/>
        <v>-</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v>0</v>
      </c>
      <c r="E241" s="244">
        <v>0</v>
      </c>
      <c r="F241" s="54" t="str">
        <f t="shared" si="59"/>
        <v>-</v>
      </c>
    </row>
    <row r="242" spans="1:6" ht="24" x14ac:dyDescent="0.2">
      <c r="A242" s="55">
        <v>3673</v>
      </c>
      <c r="B242" s="87" t="s">
        <v>522</v>
      </c>
      <c r="C242" s="52" t="s">
        <v>523</v>
      </c>
      <c r="D242" s="244">
        <v>0</v>
      </c>
      <c r="E242" s="244">
        <v>0</v>
      </c>
      <c r="F242" s="54" t="str">
        <f t="shared" si="59"/>
        <v>-</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v>0</v>
      </c>
      <c r="E260" s="244">
        <v>0</v>
      </c>
      <c r="F260" s="54" t="str">
        <f t="shared" si="67"/>
        <v>-</v>
      </c>
    </row>
    <row r="261" spans="1:6" ht="12.75" customHeight="1" x14ac:dyDescent="0.2">
      <c r="A261" s="55">
        <v>3722</v>
      </c>
      <c r="B261" s="87" t="s">
        <v>556</v>
      </c>
      <c r="C261" s="52" t="s">
        <v>557</v>
      </c>
      <c r="D261" s="244">
        <v>0</v>
      </c>
      <c r="E261" s="244">
        <v>0</v>
      </c>
      <c r="F261" s="54" t="str">
        <f t="shared" si="67"/>
        <v>-</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v>0</v>
      </c>
      <c r="E265" s="244">
        <v>0</v>
      </c>
      <c r="F265" s="54" t="str">
        <f t="shared" si="69"/>
        <v>-</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v>0</v>
      </c>
      <c r="E280" s="244">
        <v>0</v>
      </c>
      <c r="F280" s="54" t="str">
        <f t="shared" si="74"/>
        <v>-</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5349985</v>
      </c>
      <c r="E289" s="53">
        <f t="shared" si="79"/>
        <v>5823563.71</v>
      </c>
      <c r="F289" s="54">
        <f t="shared" si="76"/>
        <v>108.85196332326166</v>
      </c>
    </row>
    <row r="290" spans="1:6" ht="12.75" customHeight="1" x14ac:dyDescent="0.2">
      <c r="A290" s="55" t="s">
        <v>603</v>
      </c>
      <c r="B290" s="87" t="s">
        <v>614</v>
      </c>
      <c r="C290" s="52" t="s">
        <v>615</v>
      </c>
      <c r="D290" s="53">
        <f>IF(D6&gt;=D289,D6-D289,0)</f>
        <v>433823</v>
      </c>
      <c r="E290" s="53">
        <f>IF(E6&gt;=E289,E6-E289,0)</f>
        <v>624054.74000000115</v>
      </c>
      <c r="F290" s="54">
        <f t="shared" si="76"/>
        <v>143.85008171535424</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0</v>
      </c>
      <c r="E292" s="244">
        <v>0</v>
      </c>
      <c r="F292" s="54" t="str">
        <f t="shared" si="76"/>
        <v>-</v>
      </c>
    </row>
    <row r="293" spans="1:6" ht="12.75" customHeight="1" x14ac:dyDescent="0.2">
      <c r="A293" s="55">
        <v>92221</v>
      </c>
      <c r="B293" s="87" t="s">
        <v>620</v>
      </c>
      <c r="C293" s="52" t="s">
        <v>621</v>
      </c>
      <c r="D293" s="244">
        <v>22068</v>
      </c>
      <c r="E293" s="244">
        <v>18498.169999999998</v>
      </c>
      <c r="F293" s="54">
        <f t="shared" si="76"/>
        <v>83.823500090628954</v>
      </c>
    </row>
    <row r="294" spans="1:6" ht="12.75" customHeight="1" x14ac:dyDescent="0.2">
      <c r="A294" s="55">
        <v>96</v>
      </c>
      <c r="B294" s="87" t="s">
        <v>622</v>
      </c>
      <c r="C294" s="52" t="s">
        <v>623</v>
      </c>
      <c r="D294" s="244">
        <v>96246</v>
      </c>
      <c r="E294" s="244">
        <v>96877.73</v>
      </c>
      <c r="F294" s="54">
        <f t="shared" si="76"/>
        <v>100.65637013486275</v>
      </c>
    </row>
    <row r="295" spans="1:6" ht="24" x14ac:dyDescent="0.2">
      <c r="A295" s="55">
        <v>9661</v>
      </c>
      <c r="B295" s="87" t="s">
        <v>624</v>
      </c>
      <c r="C295" s="52" t="s">
        <v>625</v>
      </c>
      <c r="D295" s="244">
        <v>0</v>
      </c>
      <c r="E295" s="244">
        <v>2800</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v>0</v>
      </c>
      <c r="E301" s="244">
        <v>0</v>
      </c>
      <c r="F301" s="54" t="str">
        <f t="shared" si="81"/>
        <v>-</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v>0</v>
      </c>
      <c r="E313" s="244">
        <v>0</v>
      </c>
      <c r="F313" s="54" t="str">
        <f t="shared" si="81"/>
        <v>-</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72147</v>
      </c>
      <c r="E350" s="53">
        <f t="shared" si="95"/>
        <v>120707.36</v>
      </c>
      <c r="F350" s="54">
        <f t="shared" si="81"/>
        <v>167.30752491441086</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v>0</v>
      </c>
      <c r="E353" s="244">
        <v>0</v>
      </c>
      <c r="F353" s="54" t="str">
        <f t="shared" si="81"/>
        <v>-</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72147</v>
      </c>
      <c r="E363" s="53">
        <f t="shared" si="99"/>
        <v>120707.36</v>
      </c>
      <c r="F363" s="54">
        <f t="shared" si="81"/>
        <v>167.30752491441086</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0</v>
      </c>
      <c r="E366" s="244">
        <v>0</v>
      </c>
      <c r="F366" s="54" t="str">
        <f t="shared" si="81"/>
        <v>-</v>
      </c>
    </row>
    <row r="367" spans="1:6" ht="12.75" customHeight="1" x14ac:dyDescent="0.2">
      <c r="A367" s="55">
        <v>4213</v>
      </c>
      <c r="B367" s="87" t="s">
        <v>663</v>
      </c>
      <c r="C367" s="52" t="s">
        <v>757</v>
      </c>
      <c r="D367" s="244">
        <v>0</v>
      </c>
      <c r="E367" s="244">
        <v>0</v>
      </c>
      <c r="F367" s="54" t="str">
        <f t="shared" si="81"/>
        <v>-</v>
      </c>
    </row>
    <row r="368" spans="1:6" ht="12.75" customHeight="1" x14ac:dyDescent="0.2">
      <c r="A368" s="55">
        <v>4214</v>
      </c>
      <c r="B368" s="87" t="s">
        <v>665</v>
      </c>
      <c r="C368" s="52" t="s">
        <v>758</v>
      </c>
      <c r="D368" s="244">
        <v>0</v>
      </c>
      <c r="E368" s="244">
        <v>0</v>
      </c>
      <c r="F368" s="54" t="str">
        <f t="shared" si="81"/>
        <v>-</v>
      </c>
    </row>
    <row r="369" spans="1:6" ht="12.75" customHeight="1" x14ac:dyDescent="0.2">
      <c r="A369" s="55">
        <v>422</v>
      </c>
      <c r="B369" s="87" t="s">
        <v>759</v>
      </c>
      <c r="C369" s="52" t="s">
        <v>760</v>
      </c>
      <c r="D369" s="53">
        <f t="shared" ref="D369:E369" si="101">SUM(D370:D377)</f>
        <v>57959</v>
      </c>
      <c r="E369" s="53">
        <f t="shared" si="101"/>
        <v>120707.36</v>
      </c>
      <c r="F369" s="54">
        <f t="shared" si="81"/>
        <v>208.26335858106592</v>
      </c>
    </row>
    <row r="370" spans="1:6" ht="12.75" customHeight="1" x14ac:dyDescent="0.2">
      <c r="A370" s="55">
        <v>4221</v>
      </c>
      <c r="B370" s="87" t="s">
        <v>669</v>
      </c>
      <c r="C370" s="52" t="s">
        <v>761</v>
      </c>
      <c r="D370" s="244">
        <v>9339</v>
      </c>
      <c r="E370" s="244">
        <v>5900.86</v>
      </c>
      <c r="F370" s="54">
        <f t="shared" si="81"/>
        <v>63.185137595031584</v>
      </c>
    </row>
    <row r="371" spans="1:6" ht="12.75" customHeight="1" x14ac:dyDescent="0.2">
      <c r="A371" s="55">
        <v>4222</v>
      </c>
      <c r="B371" s="87" t="s">
        <v>762</v>
      </c>
      <c r="C371" s="52" t="s">
        <v>763</v>
      </c>
      <c r="D371" s="244">
        <v>857</v>
      </c>
      <c r="E371" s="244">
        <v>16092.5</v>
      </c>
      <c r="F371" s="54">
        <f t="shared" si="81"/>
        <v>1877.7712952158695</v>
      </c>
    </row>
    <row r="372" spans="1:6" ht="12.75" customHeight="1" x14ac:dyDescent="0.2">
      <c r="A372" s="55">
        <v>4223</v>
      </c>
      <c r="B372" s="87" t="s">
        <v>673</v>
      </c>
      <c r="C372" s="52" t="s">
        <v>764</v>
      </c>
      <c r="D372" s="244">
        <v>47763</v>
      </c>
      <c r="E372" s="244">
        <v>98714</v>
      </c>
      <c r="F372" s="54">
        <f t="shared" si="81"/>
        <v>206.67462261583233</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v>0</v>
      </c>
      <c r="E376" s="244">
        <v>0</v>
      </c>
      <c r="F376" s="54" t="str">
        <f t="shared" si="81"/>
        <v>-</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v>0</v>
      </c>
      <c r="E379" s="244">
        <v>0</v>
      </c>
      <c r="F379" s="54" t="str">
        <f t="shared" si="81"/>
        <v>-</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v>0</v>
      </c>
      <c r="E384" s="244">
        <v>0</v>
      </c>
      <c r="F384" s="54" t="str">
        <f t="shared" si="81"/>
        <v>-</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14188</v>
      </c>
      <c r="E391" s="53">
        <f t="shared" si="105"/>
        <v>0</v>
      </c>
      <c r="F391" s="54">
        <f t="shared" si="81"/>
        <v>0</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12500</v>
      </c>
      <c r="E393" s="244">
        <v>0</v>
      </c>
      <c r="F393" s="54">
        <f t="shared" si="81"/>
        <v>0</v>
      </c>
    </row>
    <row r="394" spans="1:6" ht="12.75" customHeight="1" x14ac:dyDescent="0.2">
      <c r="A394" s="55">
        <v>4263</v>
      </c>
      <c r="B394" s="87" t="s">
        <v>717</v>
      </c>
      <c r="C394" s="52" t="s">
        <v>792</v>
      </c>
      <c r="D394" s="244">
        <v>1688</v>
      </c>
      <c r="E394" s="244">
        <v>0</v>
      </c>
      <c r="F394" s="54">
        <f t="shared" si="81"/>
        <v>0</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v>0</v>
      </c>
      <c r="E403" s="244">
        <v>0</v>
      </c>
      <c r="F403" s="54" t="str">
        <f t="shared" si="81"/>
        <v>-</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0</v>
      </c>
      <c r="E406" s="244">
        <v>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72147</v>
      </c>
      <c r="E408" s="53">
        <f t="shared" si="111"/>
        <v>120707.36</v>
      </c>
      <c r="F408" s="54">
        <f t="shared" si="81"/>
        <v>167.30752491441086</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0</v>
      </c>
      <c r="E410" s="244">
        <v>0</v>
      </c>
      <c r="F410" s="54" t="str">
        <f t="shared" si="81"/>
        <v>-</v>
      </c>
    </row>
    <row r="411" spans="1:6" ht="12.75" customHeight="1" x14ac:dyDescent="0.2">
      <c r="A411" s="55">
        <v>97</v>
      </c>
      <c r="B411" s="87" t="s">
        <v>822</v>
      </c>
      <c r="C411" s="52" t="s">
        <v>823</v>
      </c>
      <c r="D411" s="244">
        <v>0</v>
      </c>
      <c r="E411" s="244">
        <v>0</v>
      </c>
      <c r="F411" s="54" t="str">
        <f t="shared" si="81"/>
        <v>-</v>
      </c>
    </row>
    <row r="412" spans="1:6" ht="12.75" customHeight="1" x14ac:dyDescent="0.2">
      <c r="A412" s="55" t="s">
        <v>603</v>
      </c>
      <c r="B412" s="87" t="s">
        <v>824</v>
      </c>
      <c r="C412" s="52" t="s">
        <v>825</v>
      </c>
      <c r="D412" s="53">
        <f>D6+D298</f>
        <v>5783808</v>
      </c>
      <c r="E412" s="53">
        <f>E6+E298</f>
        <v>6447618.4500000011</v>
      </c>
      <c r="F412" s="54">
        <f t="shared" si="81"/>
        <v>111.47704851198381</v>
      </c>
    </row>
    <row r="413" spans="1:6" ht="12.75" customHeight="1" x14ac:dyDescent="0.2">
      <c r="A413" s="55" t="s">
        <v>603</v>
      </c>
      <c r="B413" s="87" t="s">
        <v>826</v>
      </c>
      <c r="C413" s="52" t="s">
        <v>827</v>
      </c>
      <c r="D413" s="53">
        <f t="shared" ref="D413:E413" si="112">D289+D350</f>
        <v>5422132</v>
      </c>
      <c r="E413" s="53">
        <f t="shared" si="112"/>
        <v>5944271.0700000003</v>
      </c>
      <c r="F413" s="54">
        <f t="shared" si="81"/>
        <v>109.62977422903022</v>
      </c>
    </row>
    <row r="414" spans="1:6" ht="12.75" customHeight="1" x14ac:dyDescent="0.2">
      <c r="A414" s="55" t="s">
        <v>603</v>
      </c>
      <c r="B414" s="87" t="s">
        <v>828</v>
      </c>
      <c r="C414" s="52" t="s">
        <v>829</v>
      </c>
      <c r="D414" s="53">
        <f t="shared" ref="D414:E414" si="113">IF(D412&gt;=D413,D412-D413,0)</f>
        <v>361676</v>
      </c>
      <c r="E414" s="53">
        <f t="shared" si="113"/>
        <v>503347.38000000082</v>
      </c>
      <c r="F414" s="54">
        <f t="shared" si="81"/>
        <v>139.17079927891285</v>
      </c>
    </row>
    <row r="415" spans="1:6" ht="12.75" customHeight="1" x14ac:dyDescent="0.2">
      <c r="A415" s="55" t="s">
        <v>603</v>
      </c>
      <c r="B415" s="87" t="s">
        <v>830</v>
      </c>
      <c r="C415" s="52" t="s">
        <v>831</v>
      </c>
      <c r="D415" s="53">
        <f t="shared" ref="D415:E415" si="114">IF(D413&gt;=D412,D413-D412,0)</f>
        <v>0</v>
      </c>
      <c r="E415" s="53">
        <f t="shared" si="114"/>
        <v>0</v>
      </c>
      <c r="F415" s="54" t="str">
        <f t="shared" si="81"/>
        <v>-</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22068</v>
      </c>
      <c r="E417" s="53">
        <f t="shared" si="116"/>
        <v>18498.169999999998</v>
      </c>
      <c r="F417" s="54">
        <f t="shared" si="81"/>
        <v>83.823500090628954</v>
      </c>
    </row>
    <row r="418" spans="1:6" ht="12.75" customHeight="1" x14ac:dyDescent="0.2">
      <c r="A418" s="57" t="s">
        <v>837</v>
      </c>
      <c r="B418" s="235" t="s">
        <v>838</v>
      </c>
      <c r="C418" s="58" t="s">
        <v>839</v>
      </c>
      <c r="D418" s="64">
        <f t="shared" ref="D418:E418" si="117">D294+D411</f>
        <v>96246</v>
      </c>
      <c r="E418" s="64">
        <f t="shared" si="117"/>
        <v>96877.73</v>
      </c>
      <c r="F418" s="59">
        <f t="shared" si="81"/>
        <v>100.65637013486275</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v>0</v>
      </c>
      <c r="E491" s="244">
        <v>0</v>
      </c>
      <c r="F491" s="54" t="str">
        <f t="shared" si="119"/>
        <v>-</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137768</v>
      </c>
      <c r="E528" s="53">
        <f t="shared" si="148"/>
        <v>145538.89000000001</v>
      </c>
      <c r="F528" s="54">
        <f t="shared" si="119"/>
        <v>105.64056239475062</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137768</v>
      </c>
      <c r="E593" s="53">
        <f t="shared" si="167"/>
        <v>145538.89000000001</v>
      </c>
      <c r="F593" s="54">
        <f t="shared" si="119"/>
        <v>105.64056239475062</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137768</v>
      </c>
      <c r="E605" s="53">
        <f t="shared" si="171"/>
        <v>145538.89000000001</v>
      </c>
      <c r="F605" s="54">
        <f t="shared" si="119"/>
        <v>105.64056239475062</v>
      </c>
    </row>
    <row r="606" spans="1:6" ht="24" x14ac:dyDescent="0.2">
      <c r="A606" s="55">
        <v>5443</v>
      </c>
      <c r="B606" s="87" t="s">
        <v>1204</v>
      </c>
      <c r="C606" s="52" t="s">
        <v>1205</v>
      </c>
      <c r="D606" s="244">
        <v>0</v>
      </c>
      <c r="E606" s="244">
        <v>0</v>
      </c>
      <c r="F606" s="54" t="str">
        <f t="shared" si="119"/>
        <v>-</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137768</v>
      </c>
      <c r="E608" s="244">
        <v>145538.89000000001</v>
      </c>
      <c r="F608" s="54">
        <f t="shared" si="119"/>
        <v>105.64056239475062</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137768</v>
      </c>
      <c r="E636" s="53">
        <f t="shared" si="179"/>
        <v>145538.89000000001</v>
      </c>
      <c r="F636" s="54">
        <f t="shared" si="119"/>
        <v>105.64056239475062</v>
      </c>
    </row>
    <row r="637" spans="1:6" ht="12.75" customHeight="1" x14ac:dyDescent="0.2">
      <c r="A637" s="55">
        <v>92213</v>
      </c>
      <c r="B637" s="87" t="s">
        <v>1266</v>
      </c>
      <c r="C637" s="52" t="s">
        <v>1267</v>
      </c>
      <c r="D637" s="244">
        <v>0</v>
      </c>
      <c r="E637" s="244">
        <v>0</v>
      </c>
      <c r="F637" s="54" t="str">
        <f t="shared" si="119"/>
        <v>-</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5783808</v>
      </c>
      <c r="E639" s="53">
        <f t="shared" si="180"/>
        <v>6447618.4500000011</v>
      </c>
      <c r="F639" s="54">
        <f t="shared" si="119"/>
        <v>111.47704851198381</v>
      </c>
    </row>
    <row r="640" spans="1:6" ht="12.75" customHeight="1" x14ac:dyDescent="0.2">
      <c r="A640" s="55" t="s">
        <v>603</v>
      </c>
      <c r="B640" s="87" t="s">
        <v>1272</v>
      </c>
      <c r="C640" s="52" t="s">
        <v>1273</v>
      </c>
      <c r="D640" s="53">
        <f t="shared" ref="D640:E640" si="181">D413+D528</f>
        <v>5559900</v>
      </c>
      <c r="E640" s="53">
        <f t="shared" si="181"/>
        <v>6089809.96</v>
      </c>
      <c r="F640" s="54">
        <f t="shared" si="119"/>
        <v>109.53092609579309</v>
      </c>
    </row>
    <row r="641" spans="1:6" ht="12.75" customHeight="1" x14ac:dyDescent="0.2">
      <c r="A641" s="55" t="s">
        <v>603</v>
      </c>
      <c r="B641" s="87" t="s">
        <v>1274</v>
      </c>
      <c r="C641" s="52" t="s">
        <v>1275</v>
      </c>
      <c r="D641" s="53">
        <f t="shared" ref="D641:E641" si="182">IF(D639&gt;=D640,D639-D640,0)</f>
        <v>223908</v>
      </c>
      <c r="E641" s="53">
        <f t="shared" si="182"/>
        <v>357808.49000000115</v>
      </c>
      <c r="F641" s="54">
        <f t="shared" si="119"/>
        <v>159.80156582167729</v>
      </c>
    </row>
    <row r="642" spans="1:6" ht="12.75" customHeight="1" x14ac:dyDescent="0.2">
      <c r="A642" s="55" t="s">
        <v>603</v>
      </c>
      <c r="B642" s="87" t="s">
        <v>1276</v>
      </c>
      <c r="C642" s="52" t="s">
        <v>1277</v>
      </c>
      <c r="D642" s="53">
        <f t="shared" ref="D642:E642" si="183">IF(D640&gt;=D639,D640-D639,0)</f>
        <v>0</v>
      </c>
      <c r="E642" s="53">
        <f t="shared" si="183"/>
        <v>0</v>
      </c>
      <c r="F642" s="54" t="str">
        <f t="shared" si="119"/>
        <v>-</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22068</v>
      </c>
      <c r="E644" s="53">
        <f t="shared" si="185"/>
        <v>18498.169999999998</v>
      </c>
      <c r="F644" s="54">
        <f t="shared" si="119"/>
        <v>83.823500090628954</v>
      </c>
    </row>
    <row r="645" spans="1:6" ht="24" x14ac:dyDescent="0.2">
      <c r="A645" s="55" t="s">
        <v>603</v>
      </c>
      <c r="B645" s="87" t="s">
        <v>1282</v>
      </c>
      <c r="C645" s="52" t="s">
        <v>1283</v>
      </c>
      <c r="D645" s="53">
        <f t="shared" ref="D645:E645" si="186">IF(D641+D643-D642-D644&gt;=0,D641+D643-D642-D644,0)</f>
        <v>201840</v>
      </c>
      <c r="E645" s="53">
        <f t="shared" si="186"/>
        <v>339310.32000000117</v>
      </c>
      <c r="F645" s="54">
        <f t="shared" si="119"/>
        <v>168.10856123662364</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29506</v>
      </c>
      <c r="E647" s="245">
        <v>9565.93</v>
      </c>
      <c r="F647" s="59">
        <f t="shared" si="119"/>
        <v>32.420287399173048</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0</v>
      </c>
      <c r="E649" s="244">
        <v>0</v>
      </c>
      <c r="F649" s="54" t="str">
        <f t="shared" ref="F649:F724" si="188">IF(D649&lt;&gt;0,IF(E649/D649&gt;=100,"&gt;&gt;100",E649/D649*100),"-")</f>
        <v>-</v>
      </c>
    </row>
    <row r="650" spans="1:6" ht="12.75" customHeight="1" x14ac:dyDescent="0.2">
      <c r="A650" s="55" t="s">
        <v>1291</v>
      </c>
      <c r="B650" s="87" t="s">
        <v>1292</v>
      </c>
      <c r="C650" s="52" t="s">
        <v>1291</v>
      </c>
      <c r="D650" s="244">
        <v>0</v>
      </c>
      <c r="E650" s="244">
        <v>0</v>
      </c>
      <c r="F650" s="54" t="str">
        <f t="shared" si="188"/>
        <v>-</v>
      </c>
    </row>
    <row r="651" spans="1:6" ht="12.75" customHeight="1" x14ac:dyDescent="0.2">
      <c r="A651" s="55" t="s">
        <v>1293</v>
      </c>
      <c r="B651" s="87" t="s">
        <v>1294</v>
      </c>
      <c r="C651" s="52" t="s">
        <v>1293</v>
      </c>
      <c r="D651" s="244">
        <v>0</v>
      </c>
      <c r="E651" s="244">
        <v>0</v>
      </c>
      <c r="F651" s="54" t="str">
        <f t="shared" si="188"/>
        <v>-</v>
      </c>
    </row>
    <row r="652" spans="1:6" ht="24" x14ac:dyDescent="0.2">
      <c r="A652" s="55">
        <v>11</v>
      </c>
      <c r="B652" s="87" t="s">
        <v>1295</v>
      </c>
      <c r="C652" s="52" t="s">
        <v>1296</v>
      </c>
      <c r="D652" s="53">
        <f t="shared" ref="D652:E652" si="189">+D649+D650-D651</f>
        <v>0</v>
      </c>
      <c r="E652" s="53">
        <f t="shared" si="189"/>
        <v>0</v>
      </c>
      <c r="F652" s="54" t="str">
        <f t="shared" si="188"/>
        <v>-</v>
      </c>
    </row>
    <row r="653" spans="1:6" ht="24" x14ac:dyDescent="0.2">
      <c r="A653" s="55" t="s">
        <v>603</v>
      </c>
      <c r="B653" s="87" t="s">
        <v>1297</v>
      </c>
      <c r="C653" s="52" t="s">
        <v>1298</v>
      </c>
      <c r="D653" s="266">
        <v>0</v>
      </c>
      <c r="E653" s="266">
        <v>0</v>
      </c>
      <c r="F653" s="54" t="str">
        <f t="shared" si="188"/>
        <v>-</v>
      </c>
    </row>
    <row r="654" spans="1:6" ht="24" x14ac:dyDescent="0.2">
      <c r="A654" s="55" t="s">
        <v>603</v>
      </c>
      <c r="B654" s="87" t="s">
        <v>1299</v>
      </c>
      <c r="C654" s="52" t="s">
        <v>1300</v>
      </c>
      <c r="D654" s="266">
        <v>37</v>
      </c>
      <c r="E654" s="266">
        <v>37</v>
      </c>
      <c r="F654" s="54">
        <f t="shared" si="188"/>
        <v>100</v>
      </c>
    </row>
    <row r="655" spans="1:6" ht="12.75" customHeight="1" x14ac:dyDescent="0.2">
      <c r="A655" s="55" t="s">
        <v>603</v>
      </c>
      <c r="B655" s="87" t="s">
        <v>1301</v>
      </c>
      <c r="C655" s="52" t="s">
        <v>1302</v>
      </c>
      <c r="D655" s="266">
        <v>0</v>
      </c>
      <c r="E655" s="266">
        <v>0</v>
      </c>
      <c r="F655" s="54" t="str">
        <f t="shared" si="188"/>
        <v>-</v>
      </c>
    </row>
    <row r="656" spans="1:6" ht="12.75" customHeight="1" x14ac:dyDescent="0.2">
      <c r="A656" s="55" t="s">
        <v>603</v>
      </c>
      <c r="B656" s="87" t="s">
        <v>1303</v>
      </c>
      <c r="C656" s="52" t="s">
        <v>1304</v>
      </c>
      <c r="D656" s="266">
        <v>38</v>
      </c>
      <c r="E656" s="266">
        <v>39</v>
      </c>
      <c r="F656" s="54">
        <f t="shared" si="188"/>
        <v>102.63157894736842</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0</v>
      </c>
      <c r="E660" s="244">
        <v>0</v>
      </c>
      <c r="F660" s="54" t="str">
        <f t="shared" si="188"/>
        <v>-</v>
      </c>
    </row>
    <row r="661" spans="1:6" ht="12.75" customHeight="1" x14ac:dyDescent="0.2">
      <c r="A661" s="55">
        <v>63311</v>
      </c>
      <c r="B661" s="87" t="s">
        <v>1314</v>
      </c>
      <c r="C661" s="52" t="s">
        <v>1315</v>
      </c>
      <c r="D661" s="244">
        <v>0</v>
      </c>
      <c r="E661" s="244">
        <v>0</v>
      </c>
      <c r="F661" s="54" t="str">
        <f t="shared" si="188"/>
        <v>-</v>
      </c>
    </row>
    <row r="662" spans="1:6" ht="12.75" customHeight="1" x14ac:dyDescent="0.2">
      <c r="A662" s="55">
        <v>63312</v>
      </c>
      <c r="B662" s="87" t="s">
        <v>1316</v>
      </c>
      <c r="C662" s="52" t="s">
        <v>1317</v>
      </c>
      <c r="D662" s="244">
        <v>0</v>
      </c>
      <c r="E662" s="244">
        <v>0</v>
      </c>
      <c r="F662" s="54" t="str">
        <f t="shared" si="188"/>
        <v>-</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2508790</v>
      </c>
      <c r="E664" s="244">
        <v>2860547.85</v>
      </c>
      <c r="F664" s="54">
        <f t="shared" si="188"/>
        <v>114.02101610736651</v>
      </c>
    </row>
    <row r="665" spans="1:6" ht="12.75" customHeight="1" x14ac:dyDescent="0.2">
      <c r="A665" s="55">
        <v>63321</v>
      </c>
      <c r="B665" s="87" t="s">
        <v>1322</v>
      </c>
      <c r="C665" s="52" t="s">
        <v>1323</v>
      </c>
      <c r="D665" s="244">
        <v>0</v>
      </c>
      <c r="E665" s="244">
        <v>0</v>
      </c>
      <c r="F665" s="54" t="str">
        <f t="shared" si="188"/>
        <v>-</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97079</v>
      </c>
      <c r="E668" s="244">
        <v>108240.52</v>
      </c>
      <c r="F668" s="54">
        <f t="shared" si="188"/>
        <v>111.49735782198005</v>
      </c>
    </row>
    <row r="669" spans="1:6" ht="12.75" customHeight="1" x14ac:dyDescent="0.2">
      <c r="A669" s="55">
        <v>63414</v>
      </c>
      <c r="B669" s="87" t="s">
        <v>1330</v>
      </c>
      <c r="C669" s="52" t="s">
        <v>1331</v>
      </c>
      <c r="D669" s="244">
        <v>0</v>
      </c>
      <c r="E669" s="244">
        <v>0</v>
      </c>
      <c r="F669" s="54" t="str">
        <f t="shared" si="188"/>
        <v>-</v>
      </c>
    </row>
    <row r="670" spans="1:6" ht="12.75" customHeight="1" x14ac:dyDescent="0.2">
      <c r="A670" s="55">
        <v>63415</v>
      </c>
      <c r="B670" s="87" t="s">
        <v>1332</v>
      </c>
      <c r="C670" s="52" t="s">
        <v>1333</v>
      </c>
      <c r="D670" s="244">
        <v>0</v>
      </c>
      <c r="E670" s="244">
        <v>0</v>
      </c>
      <c r="F670" s="54" t="str">
        <f t="shared" si="188"/>
        <v>-</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0</v>
      </c>
      <c r="E694" s="244">
        <v>0</v>
      </c>
      <c r="F694" s="54" t="str">
        <f t="shared" si="188"/>
        <v>-</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0</v>
      </c>
      <c r="E698" s="244">
        <v>0</v>
      </c>
      <c r="F698" s="54" t="str">
        <f t="shared" si="188"/>
        <v>-</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0</v>
      </c>
      <c r="E710" s="244">
        <v>0</v>
      </c>
      <c r="F710" s="54" t="str">
        <f t="shared" si="188"/>
        <v>-</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0</v>
      </c>
      <c r="E716" s="244">
        <v>232706.37</v>
      </c>
      <c r="F716" s="54" t="str">
        <f t="shared" si="188"/>
        <v>-</v>
      </c>
    </row>
    <row r="717" spans="1:6" ht="12.75" customHeight="1" x14ac:dyDescent="0.2">
      <c r="A717" s="55">
        <v>31215</v>
      </c>
      <c r="B717" s="87" t="s">
        <v>1408</v>
      </c>
      <c r="C717" s="52" t="s">
        <v>1409</v>
      </c>
      <c r="D717" s="244">
        <v>20000</v>
      </c>
      <c r="E717" s="244">
        <v>0</v>
      </c>
      <c r="F717" s="54">
        <f t="shared" si="188"/>
        <v>0</v>
      </c>
    </row>
    <row r="718" spans="1:6" ht="12.75" customHeight="1" x14ac:dyDescent="0.2">
      <c r="A718" s="55">
        <v>32121</v>
      </c>
      <c r="B718" s="87" t="s">
        <v>1410</v>
      </c>
      <c r="C718" s="52" t="s">
        <v>1411</v>
      </c>
      <c r="D718" s="244">
        <v>106550</v>
      </c>
      <c r="E718" s="244">
        <v>117182.12</v>
      </c>
      <c r="F718" s="54">
        <f t="shared" si="188"/>
        <v>109.97852651337401</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900</v>
      </c>
      <c r="E720" s="244">
        <v>675</v>
      </c>
      <c r="F720" s="54">
        <f t="shared" si="188"/>
        <v>75</v>
      </c>
    </row>
    <row r="721" spans="1:6" ht="12.75" customHeight="1" x14ac:dyDescent="0.2">
      <c r="A721" s="55" t="s">
        <v>1416</v>
      </c>
      <c r="B721" s="87" t="s">
        <v>1417</v>
      </c>
      <c r="C721" s="52" t="s">
        <v>1416</v>
      </c>
      <c r="D721" s="244">
        <v>0</v>
      </c>
      <c r="E721" s="244">
        <v>0</v>
      </c>
      <c r="F721" s="54" t="str">
        <f t="shared" si="188"/>
        <v>-</v>
      </c>
    </row>
    <row r="722" spans="1:6" ht="12.75" customHeight="1" x14ac:dyDescent="0.2">
      <c r="A722" s="55" t="s">
        <v>1418</v>
      </c>
      <c r="B722" s="87" t="s">
        <v>1419</v>
      </c>
      <c r="C722" s="52" t="s">
        <v>1418</v>
      </c>
      <c r="D722" s="244">
        <v>0</v>
      </c>
      <c r="E722" s="244">
        <v>0</v>
      </c>
      <c r="F722" s="54" t="str">
        <f t="shared" si="188"/>
        <v>-</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0</v>
      </c>
      <c r="E725" s="244">
        <v>0</v>
      </c>
      <c r="F725" s="54" t="str">
        <f t="shared" ref="F725:F979" si="190">IF(D725&lt;&gt;0,IF(E725/D725&gt;=100,"&gt;&gt;100",E725/D725*100),"-")</f>
        <v>-</v>
      </c>
    </row>
    <row r="726" spans="1:6" ht="12.75" customHeight="1" x14ac:dyDescent="0.2">
      <c r="A726" s="55" t="s">
        <v>1426</v>
      </c>
      <c r="B726" s="87" t="s">
        <v>1427</v>
      </c>
      <c r="C726" s="52" t="s">
        <v>1426</v>
      </c>
      <c r="D726" s="244">
        <v>22603</v>
      </c>
      <c r="E726" s="244">
        <v>23174.21</v>
      </c>
      <c r="F726" s="54">
        <f t="shared" si="190"/>
        <v>102.52714241472371</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0</v>
      </c>
      <c r="E739" s="244">
        <v>0</v>
      </c>
      <c r="F739" s="54" t="str">
        <f t="shared" si="190"/>
        <v>-</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0</v>
      </c>
      <c r="E742" s="244">
        <v>0</v>
      </c>
      <c r="F742" s="54" t="str">
        <f t="shared" si="190"/>
        <v>-</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21740</v>
      </c>
      <c r="E744" s="244">
        <v>13968.38</v>
      </c>
      <c r="F744" s="54">
        <f t="shared" si="190"/>
        <v>64.251977920883164</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0</v>
      </c>
      <c r="E816" s="244">
        <v>0</v>
      </c>
      <c r="F816" s="54" t="str">
        <f t="shared" si="190"/>
        <v>-</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0</v>
      </c>
      <c r="E819" s="244">
        <v>0</v>
      </c>
      <c r="F819" s="54" t="str">
        <f t="shared" si="190"/>
        <v>-</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0</v>
      </c>
      <c r="E823" s="244">
        <v>0</v>
      </c>
      <c r="F823" s="54" t="str">
        <f t="shared" si="190"/>
        <v>-</v>
      </c>
    </row>
    <row r="824" spans="1:6" ht="12.75" customHeight="1" x14ac:dyDescent="0.2">
      <c r="A824" s="55">
        <v>37221</v>
      </c>
      <c r="B824" s="87" t="s">
        <v>1622</v>
      </c>
      <c r="C824" s="52" t="s">
        <v>1623</v>
      </c>
      <c r="D824" s="244">
        <v>0</v>
      </c>
      <c r="E824" s="244">
        <v>0</v>
      </c>
      <c r="F824" s="54" t="str">
        <f t="shared" si="190"/>
        <v>-</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0</v>
      </c>
      <c r="E830" s="244">
        <v>0</v>
      </c>
      <c r="F830" s="54" t="str">
        <f t="shared" si="190"/>
        <v>-</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0</v>
      </c>
      <c r="E879" s="244">
        <v>0</v>
      </c>
      <c r="F879" s="54" t="str">
        <f t="shared" si="190"/>
        <v>-</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0</v>
      </c>
      <c r="E954" s="244">
        <v>0</v>
      </c>
      <c r="F954" s="54" t="str">
        <f t="shared" si="190"/>
        <v>-</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137768</v>
      </c>
      <c r="E958" s="244">
        <v>145538.89000000001</v>
      </c>
      <c r="F958" s="54">
        <f t="shared" si="190"/>
        <v>105.64056239475062</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450015</v>
      </c>
      <c r="E987" s="247">
        <v>257279.52</v>
      </c>
      <c r="F987" s="54">
        <f t="shared" si="192"/>
        <v>57.171320955968127</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5" man="1"/>
    <brk id="418" max="5" man="1"/>
    <brk id="647"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46</v>
      </c>
      <c r="B3" s="302" t="s">
        <v>38</v>
      </c>
      <c r="C3" s="303" t="s">
        <v>39</v>
      </c>
      <c r="D3" s="304" t="s">
        <v>1961</v>
      </c>
      <c r="E3" s="302" t="s">
        <v>1962</v>
      </c>
      <c r="F3" s="305" t="s">
        <v>49</v>
      </c>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0</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2022</v>
      </c>
      <c r="H3" s="130">
        <f>IF(RefStr!C12&lt;&gt;"",INT(VALUE(MID(RefStr!C12,6,2))),0)</f>
        <v>9</v>
      </c>
      <c r="I3" s="131">
        <f>RefStr!C10</f>
        <v>31</v>
      </c>
      <c r="J3" s="132" t="str">
        <f>RefStr!H7</f>
        <v>DA</v>
      </c>
      <c r="K3" s="130" t="str">
        <f>RefStr!H9</f>
        <v>NE</v>
      </c>
      <c r="L3" s="130" t="str">
        <f>RefStr!H10</f>
        <v>NE</v>
      </c>
      <c r="M3" s="130" t="str">
        <f>RefStr!H8</f>
        <v>NE</v>
      </c>
      <c r="N3" s="130" t="str">
        <f>RefStr!H11</f>
        <v>NE</v>
      </c>
      <c r="O3" s="133">
        <f>RefStr!C6</f>
        <v>30970</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'PR-RAS'!Podrucje_ispisa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2022-10-07T10:57:25Z</cp:lastPrinted>
  <dcterms:created xsi:type="dcterms:W3CDTF">2022-04-01T05:14:30Z</dcterms:created>
  <dcterms:modified xsi:type="dcterms:W3CDTF">2022-10-07T10:57:33Z</dcterms:modified>
</cp:coreProperties>
</file>