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Maja\Desktop\Nova mapa\06. IZVRŠENJA\12. Izvršenje 2022\I-XII\Izvještaji I-XII 2022\"/>
    </mc:Choice>
  </mc:AlternateContent>
  <xr:revisionPtr revIDLastSave="0" documentId="13_ncr:1_{2251467F-8F77-4868-AB19-BBC29463BB7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550" yWindow="2550" windowWidth="2160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BILANCA!$A$1:$F$325</definedName>
    <definedName name="_xlnm.Print_Area" localSheetId="7">OBVEZE!$A$1:$E$107</definedName>
    <definedName name="_xlnm.Print_Area" localSheetId="3">'PR-RAS'!$A$1:$F$995</definedName>
    <definedName name="_xlnm.Print_Area" localSheetId="6">'P-VRIO'!$A$1:$F$51</definedName>
    <definedName name="_xlnm.Print_Area" localSheetId="5">'RAS-funkcijski'!$A$1:$F$143</definedName>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B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I36" i="3" s="1"/>
  <c r="D95" i="8"/>
  <c r="D90" i="8"/>
  <c r="D85" i="8"/>
  <c r="D80" i="8"/>
  <c r="C1555" i="1" s="1"/>
  <c r="D75" i="8"/>
  <c r="C1550" i="1" s="1"/>
  <c r="D70" i="8"/>
  <c r="D65" i="8"/>
  <c r="C1540" i="1" s="1"/>
  <c r="D60" i="8"/>
  <c r="D55" i="8"/>
  <c r="D50" i="8"/>
  <c r="D44" i="8"/>
  <c r="D36" i="8"/>
  <c r="D26" i="8"/>
  <c r="D18" i="8"/>
  <c r="D8"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D1412" i="1" s="1"/>
  <c r="D118" i="6"/>
  <c r="F118" i="6" s="1"/>
  <c r="F117" i="6"/>
  <c r="F116" i="6"/>
  <c r="E115" i="6"/>
  <c r="E114" i="6" s="1"/>
  <c r="D115" i="6"/>
  <c r="F115" i="6"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376" i="1" s="1"/>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D180" i="5"/>
  <c r="F180" i="5" s="1"/>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C1127" i="1" s="1"/>
  <c r="F148" i="5"/>
  <c r="F147" i="5"/>
  <c r="E146" i="5"/>
  <c r="D146"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70" i="5"/>
  <c r="F70" i="5" s="1"/>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16" i="1" s="1"/>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F422" i="4" s="1"/>
  <c r="E418" i="4"/>
  <c r="D418" i="4"/>
  <c r="E417" i="4"/>
  <c r="D417" i="4"/>
  <c r="E416" i="4"/>
  <c r="D416" i="4"/>
  <c r="C411" i="1" s="1"/>
  <c r="F411" i="4"/>
  <c r="F410" i="4"/>
  <c r="F409" i="4"/>
  <c r="F406" i="4"/>
  <c r="F405" i="4"/>
  <c r="F404" i="4"/>
  <c r="F403" i="4"/>
  <c r="E402" i="4"/>
  <c r="D402" i="4"/>
  <c r="F402" i="4" s="1"/>
  <c r="F401" i="4"/>
  <c r="E400" i="4"/>
  <c r="D400" i="4"/>
  <c r="F400" i="4" s="1"/>
  <c r="F399" i="4"/>
  <c r="F398" i="4"/>
  <c r="E397" i="4"/>
  <c r="E396" i="4" s="1"/>
  <c r="D391" i="1" s="1"/>
  <c r="D397" i="4"/>
  <c r="F397" i="4" s="1"/>
  <c r="F395" i="4"/>
  <c r="F394" i="4"/>
  <c r="F393" i="4"/>
  <c r="F392" i="4"/>
  <c r="E391" i="4"/>
  <c r="D391" i="4"/>
  <c r="F390" i="4"/>
  <c r="F389" i="4"/>
  <c r="E388" i="4"/>
  <c r="D383" i="1" s="1"/>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299"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0" i="1" s="1"/>
  <c r="D264" i="4"/>
  <c r="F264" i="4" s="1"/>
  <c r="F262" i="4"/>
  <c r="F261" i="4"/>
  <c r="F260" i="4"/>
  <c r="E259" i="4"/>
  <c r="D259" i="4"/>
  <c r="F258" i="4"/>
  <c r="F257" i="4"/>
  <c r="F256" i="4"/>
  <c r="F255" i="4"/>
  <c r="F254" i="4"/>
  <c r="E253" i="4"/>
  <c r="D249" i="1" s="1"/>
  <c r="D253" i="4"/>
  <c r="F253" i="4" s="1"/>
  <c r="F251" i="4"/>
  <c r="F250" i="4"/>
  <c r="F249" i="4"/>
  <c r="F248" i="4"/>
  <c r="E247" i="4"/>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E74" i="4"/>
  <c r="D74" i="4"/>
  <c r="F73" i="4"/>
  <c r="F72" i="4"/>
  <c r="E71" i="4"/>
  <c r="D71" i="4"/>
  <c r="F71" i="4" s="1"/>
  <c r="F70" i="4"/>
  <c r="F69" i="4"/>
  <c r="E68" i="4"/>
  <c r="D68" i="4"/>
  <c r="F67" i="4"/>
  <c r="F66" i="4"/>
  <c r="E65" i="4"/>
  <c r="D65" i="4"/>
  <c r="F65" i="4" s="1"/>
  <c r="F64" i="4"/>
  <c r="F63" i="4"/>
  <c r="E62" i="4"/>
  <c r="D58" i="1" s="1"/>
  <c r="D62" i="4"/>
  <c r="F62" i="4" s="1"/>
  <c r="F61" i="4"/>
  <c r="F60" i="4"/>
  <c r="E59" i="4"/>
  <c r="D59" i="4"/>
  <c r="F59" i="4" s="1"/>
  <c r="F58" i="4"/>
  <c r="F57" i="4"/>
  <c r="F56" i="4"/>
  <c r="F55" i="4"/>
  <c r="E54" i="4"/>
  <c r="D50" i="1" s="1"/>
  <c r="D54" i="4"/>
  <c r="F54" i="4" s="1"/>
  <c r="F53" i="4"/>
  <c r="F52" i="4"/>
  <c r="E51" i="4"/>
  <c r="D51" i="4"/>
  <c r="F51" i="4" s="1"/>
  <c r="F49" i="4"/>
  <c r="F48" i="4"/>
  <c r="F47" i="4"/>
  <c r="F46" i="4"/>
  <c r="E45" i="4"/>
  <c r="E44" i="4" s="1"/>
  <c r="D40" i="1" s="1"/>
  <c r="D45" i="4"/>
  <c r="F45" i="4" s="1"/>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4" i="1"/>
  <c r="C1553" i="1"/>
  <c r="C1552" i="1"/>
  <c r="C1551" i="1"/>
  <c r="C1549" i="1"/>
  <c r="C1548" i="1"/>
  <c r="C1547" i="1"/>
  <c r="C1546" i="1"/>
  <c r="C1545" i="1"/>
  <c r="C1544" i="1"/>
  <c r="C1543" i="1"/>
  <c r="C1542" i="1"/>
  <c r="C1541" i="1"/>
  <c r="C1539" i="1"/>
  <c r="C1538" i="1"/>
  <c r="C1537" i="1"/>
  <c r="C1536" i="1"/>
  <c r="C1535" i="1"/>
  <c r="C1534" i="1"/>
  <c r="C1533" i="1"/>
  <c r="C1532" i="1"/>
  <c r="C1531" i="1"/>
  <c r="C1530" i="1"/>
  <c r="C1529" i="1"/>
  <c r="C1528" i="1"/>
  <c r="C1527" i="1"/>
  <c r="C1526" i="1"/>
  <c r="C1525" i="1"/>
  <c r="C1523" i="1"/>
  <c r="C1522" i="1"/>
  <c r="C1521" i="1"/>
  <c r="C1520" i="1"/>
  <c r="C1519" i="1"/>
  <c r="C1516" i="1"/>
  <c r="C1515" i="1"/>
  <c r="C1514" i="1"/>
  <c r="C1513" i="1"/>
  <c r="C1512" i="1"/>
  <c r="C1511" i="1"/>
  <c r="C1510" i="1"/>
  <c r="C1509" i="1"/>
  <c r="C1508" i="1"/>
  <c r="C1507" i="1"/>
  <c r="C1506" i="1"/>
  <c r="C1505" i="1"/>
  <c r="C1504" i="1"/>
  <c r="C1503" i="1"/>
  <c r="C1502" i="1"/>
  <c r="C1500" i="1"/>
  <c r="C1498" i="1"/>
  <c r="C1497" i="1"/>
  <c r="C1496" i="1"/>
  <c r="C1495" i="1"/>
  <c r="C1494" i="1"/>
  <c r="C1493" i="1"/>
  <c r="C1492" i="1"/>
  <c r="C1491" i="1"/>
  <c r="C1490" i="1"/>
  <c r="C1489" i="1"/>
  <c r="C1488" i="1"/>
  <c r="C1487" i="1"/>
  <c r="C1486" i="1"/>
  <c r="C1485" i="1"/>
  <c r="C1484" i="1"/>
  <c r="C1483" i="1"/>
  <c r="C1482"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C1412" i="1"/>
  <c r="D1411" i="1"/>
  <c r="C1411" i="1"/>
  <c r="D1410" i="1"/>
  <c r="C1410" i="1"/>
  <c r="C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C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C1307" i="1"/>
  <c r="D1306" i="1"/>
  <c r="C1306" i="1"/>
  <c r="D1305" i="1"/>
  <c r="C1305"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5" i="1"/>
  <c r="D1174" i="1"/>
  <c r="C1174" i="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D1126" i="1"/>
  <c r="C1126" i="1"/>
  <c r="D1125" i="1"/>
  <c r="C1125" i="1"/>
  <c r="D1124" i="1"/>
  <c r="C1124" i="1"/>
  <c r="D1123" i="1"/>
  <c r="C1123" i="1"/>
  <c r="D1122" i="1"/>
  <c r="C1122" i="1"/>
  <c r="D1121" i="1"/>
  <c r="C1121" i="1"/>
  <c r="D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C626" i="1"/>
  <c r="D625" i="1"/>
  <c r="C625" i="1"/>
  <c r="D624" i="1"/>
  <c r="C624" i="1"/>
  <c r="D623" i="1"/>
  <c r="C623" i="1"/>
  <c r="D622" i="1"/>
  <c r="C622" i="1"/>
  <c r="D621" i="1"/>
  <c r="C621" i="1"/>
  <c r="D620" i="1"/>
  <c r="D618" i="1"/>
  <c r="C618" i="1"/>
  <c r="D617" i="1"/>
  <c r="C617" i="1"/>
  <c r="D616" i="1"/>
  <c r="C616" i="1"/>
  <c r="D615" i="1"/>
  <c r="C615" i="1"/>
  <c r="D614" i="1"/>
  <c r="C614" i="1"/>
  <c r="D613" i="1"/>
  <c r="C613" i="1"/>
  <c r="D612" i="1"/>
  <c r="C612" i="1"/>
  <c r="D611" i="1"/>
  <c r="D610" i="1"/>
  <c r="C610" i="1"/>
  <c r="D609" i="1"/>
  <c r="C609" i="1"/>
  <c r="D608" i="1"/>
  <c r="C608" i="1"/>
  <c r="D607" i="1"/>
  <c r="C607" i="1"/>
  <c r="D606" i="1"/>
  <c r="C606" i="1"/>
  <c r="D605" i="1"/>
  <c r="C605" i="1"/>
  <c r="D604" i="1"/>
  <c r="C604" i="1"/>
  <c r="D603" i="1"/>
  <c r="C603" i="1"/>
  <c r="D602" i="1"/>
  <c r="C602" i="1"/>
  <c r="D601" i="1"/>
  <c r="C601" i="1"/>
  <c r="D600" i="1"/>
  <c r="C600"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D570" i="1"/>
  <c r="C570" i="1"/>
  <c r="D569" i="1"/>
  <c r="C569" i="1"/>
  <c r="D568" i="1"/>
  <c r="C568" i="1"/>
  <c r="D567" i="1"/>
  <c r="C567" i="1"/>
  <c r="D566" i="1"/>
  <c r="C566"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D521" i="1"/>
  <c r="C521" i="1"/>
  <c r="D520" i="1"/>
  <c r="C520" i="1"/>
  <c r="D519" i="1"/>
  <c r="C519" i="1"/>
  <c r="D518" i="1"/>
  <c r="C518" i="1"/>
  <c r="D517" i="1"/>
  <c r="C517"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D499" i="1"/>
  <c r="C499" i="1"/>
  <c r="D498" i="1"/>
  <c r="C498" i="1"/>
  <c r="D497" i="1"/>
  <c r="C497" i="1"/>
  <c r="D496" i="1"/>
  <c r="C496" i="1"/>
  <c r="D495" i="1"/>
  <c r="C495" i="1"/>
  <c r="D494" i="1"/>
  <c r="C494" i="1"/>
  <c r="D493" i="1"/>
  <c r="C493" i="1"/>
  <c r="D492" i="1"/>
  <c r="C492" i="1"/>
  <c r="D491" i="1"/>
  <c r="C491" i="1"/>
  <c r="D490" i="1"/>
  <c r="C490" i="1"/>
  <c r="D489" i="1"/>
  <c r="D488" i="1"/>
  <c r="C488" i="1"/>
  <c r="D487" i="1"/>
  <c r="C487" i="1"/>
  <c r="D486" i="1"/>
  <c r="C486" i="1"/>
  <c r="D485" i="1"/>
  <c r="C485"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D465" i="1"/>
  <c r="C465" i="1"/>
  <c r="D464" i="1"/>
  <c r="C464" i="1"/>
  <c r="D463" i="1"/>
  <c r="C463" i="1"/>
  <c r="D462" i="1"/>
  <c r="C462" i="1"/>
  <c r="D461" i="1"/>
  <c r="C461" i="1"/>
  <c r="D460" i="1"/>
  <c r="C460" i="1"/>
  <c r="D459" i="1"/>
  <c r="C459" i="1"/>
  <c r="D458" i="1"/>
  <c r="C458"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C441" i="1"/>
  <c r="D440" i="1"/>
  <c r="C440" i="1"/>
  <c r="D439" i="1"/>
  <c r="C439" i="1"/>
  <c r="D438" i="1"/>
  <c r="C438" i="1"/>
  <c r="D437" i="1"/>
  <c r="C437" i="1"/>
  <c r="C436" i="1"/>
  <c r="D435" i="1"/>
  <c r="C435" i="1"/>
  <c r="D434" i="1"/>
  <c r="C434" i="1"/>
  <c r="D433" i="1"/>
  <c r="C433" i="1"/>
  <c r="D432" i="1"/>
  <c r="C432" i="1"/>
  <c r="D431" i="1"/>
  <c r="C431" i="1"/>
  <c r="D430" i="1"/>
  <c r="C430" i="1"/>
  <c r="D429" i="1"/>
  <c r="D428" i="1"/>
  <c r="C428" i="1"/>
  <c r="D427" i="1"/>
  <c r="C427" i="1"/>
  <c r="D426" i="1"/>
  <c r="C426" i="1"/>
  <c r="D425" i="1"/>
  <c r="C425" i="1"/>
  <c r="D424" i="1"/>
  <c r="C424" i="1"/>
  <c r="D423" i="1"/>
  <c r="C423" i="1"/>
  <c r="D422" i="1"/>
  <c r="C422" i="1"/>
  <c r="C421" i="1"/>
  <c r="D420" i="1"/>
  <c r="C420" i="1"/>
  <c r="D419" i="1"/>
  <c r="C419" i="1"/>
  <c r="D418" i="1"/>
  <c r="C418" i="1"/>
  <c r="D417" i="1"/>
  <c r="C417" i="1"/>
  <c r="D416" i="1"/>
  <c r="D413" i="1"/>
  <c r="C413" i="1"/>
  <c r="D412" i="1"/>
  <c r="C412" i="1"/>
  <c r="D411" i="1"/>
  <c r="D406" i="1"/>
  <c r="C406" i="1"/>
  <c r="D405" i="1"/>
  <c r="C405" i="1"/>
  <c r="D404" i="1"/>
  <c r="C404" i="1"/>
  <c r="D401" i="1"/>
  <c r="C401" i="1"/>
  <c r="D400" i="1"/>
  <c r="C400" i="1"/>
  <c r="D399" i="1"/>
  <c r="C399" i="1"/>
  <c r="D398" i="1"/>
  <c r="C398" i="1"/>
  <c r="D397" i="1"/>
  <c r="D396" i="1"/>
  <c r="C396" i="1"/>
  <c r="D395" i="1"/>
  <c r="C395" i="1"/>
  <c r="D394" i="1"/>
  <c r="C394" i="1"/>
  <c r="D393" i="1"/>
  <c r="C393" i="1"/>
  <c r="D392" i="1"/>
  <c r="C392" i="1"/>
  <c r="D390" i="1"/>
  <c r="C390" i="1"/>
  <c r="D389" i="1"/>
  <c r="C389" i="1"/>
  <c r="D388" i="1"/>
  <c r="C388" i="1"/>
  <c r="D387" i="1"/>
  <c r="C387" i="1"/>
  <c r="D386" i="1"/>
  <c r="C386" i="1"/>
  <c r="D385" i="1"/>
  <c r="C385" i="1"/>
  <c r="D384" i="1"/>
  <c r="C384"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8" i="1"/>
  <c r="C338" i="1"/>
  <c r="D337" i="1"/>
  <c r="C337" i="1"/>
  <c r="D336" i="1"/>
  <c r="C336" i="1"/>
  <c r="D335" i="1"/>
  <c r="C335" i="1"/>
  <c r="D334" i="1"/>
  <c r="C334" i="1"/>
  <c r="D333" i="1"/>
  <c r="C333" i="1"/>
  <c r="D332" i="1"/>
  <c r="C332" i="1"/>
  <c r="D331" i="1"/>
  <c r="C331" i="1"/>
  <c r="D330" i="1"/>
  <c r="C330" i="1"/>
  <c r="D329" i="1"/>
  <c r="C329" i="1"/>
  <c r="D328" i="1"/>
  <c r="C328" i="1"/>
  <c r="D327" i="1"/>
  <c r="C327"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1" i="1"/>
  <c r="C311" i="1"/>
  <c r="D310" i="1"/>
  <c r="C310" i="1"/>
  <c r="D309" i="1"/>
  <c r="C309" i="1"/>
  <c r="D308" i="1"/>
  <c r="C308" i="1"/>
  <c r="D307" i="1"/>
  <c r="C307" i="1"/>
  <c r="D305" i="1"/>
  <c r="C305" i="1"/>
  <c r="D304" i="1"/>
  <c r="C304" i="1"/>
  <c r="D303" i="1"/>
  <c r="C303" i="1"/>
  <c r="D302" i="1"/>
  <c r="C302" i="1"/>
  <c r="D301" i="1"/>
  <c r="C301" i="1"/>
  <c r="D300" i="1"/>
  <c r="C300"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C260" i="1"/>
  <c r="D258" i="1"/>
  <c r="C258" i="1"/>
  <c r="D257" i="1"/>
  <c r="C257" i="1"/>
  <c r="D256" i="1"/>
  <c r="C256" i="1"/>
  <c r="D255" i="1"/>
  <c r="C255" i="1"/>
  <c r="D254" i="1"/>
  <c r="C254" i="1"/>
  <c r="D253" i="1"/>
  <c r="C253" i="1"/>
  <c r="D252" i="1"/>
  <c r="C252" i="1"/>
  <c r="D251" i="1"/>
  <c r="C251" i="1"/>
  <c r="D250" i="1"/>
  <c r="C250" i="1"/>
  <c r="D247" i="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D214" i="1"/>
  <c r="C214" i="1"/>
  <c r="D213" i="1"/>
  <c r="C213" i="1"/>
  <c r="D212" i="1"/>
  <c r="C212" i="1"/>
  <c r="D210" i="1"/>
  <c r="C210" i="1"/>
  <c r="D209" i="1"/>
  <c r="C209" i="1"/>
  <c r="D208" i="1"/>
  <c r="C208" i="1"/>
  <c r="D207" i="1"/>
  <c r="C207"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C136"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D119" i="1"/>
  <c r="C119" i="1"/>
  <c r="D118" i="1"/>
  <c r="C118" i="1"/>
  <c r="D117" i="1"/>
  <c r="C117" i="1"/>
  <c r="D116" i="1"/>
  <c r="C116" i="1"/>
  <c r="D115" i="1"/>
  <c r="C115" i="1"/>
  <c r="D114" i="1"/>
  <c r="C114" i="1"/>
  <c r="D113" i="1"/>
  <c r="C113" i="1"/>
  <c r="D112" i="1"/>
  <c r="C112" i="1"/>
  <c r="D111" i="1"/>
  <c r="C111" i="1"/>
  <c r="D110" i="1"/>
  <c r="C110" i="1"/>
  <c r="D109" i="1"/>
  <c r="C109" i="1"/>
  <c r="D108" i="1"/>
  <c r="D107" i="1"/>
  <c r="C107" i="1"/>
  <c r="D106" i="1"/>
  <c r="C106" i="1"/>
  <c r="D105" i="1"/>
  <c r="C105" i="1"/>
  <c r="D104" i="1"/>
  <c r="C104" i="1"/>
  <c r="D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C73" i="1"/>
  <c r="D72" i="1"/>
  <c r="C72" i="1"/>
  <c r="D71" i="1"/>
  <c r="C71" i="1"/>
  <c r="D70" i="1"/>
  <c r="C70" i="1"/>
  <c r="D69" i="1"/>
  <c r="C69" i="1"/>
  <c r="D68" i="1"/>
  <c r="C68" i="1"/>
  <c r="D67" i="1"/>
  <c r="D66" i="1"/>
  <c r="C66" i="1"/>
  <c r="D65" i="1"/>
  <c r="C65" i="1"/>
  <c r="D64" i="1"/>
  <c r="C64" i="1"/>
  <c r="D63" i="1"/>
  <c r="C63" i="1"/>
  <c r="D62" i="1"/>
  <c r="C62" i="1"/>
  <c r="D61" i="1"/>
  <c r="C61" i="1"/>
  <c r="D60" i="1"/>
  <c r="C60" i="1"/>
  <c r="D59" i="1"/>
  <c r="C59" i="1"/>
  <c r="C58" i="1"/>
  <c r="D57" i="1"/>
  <c r="C57" i="1"/>
  <c r="D56" i="1"/>
  <c r="C56" i="1"/>
  <c r="D55" i="1"/>
  <c r="C55" i="1"/>
  <c r="D54" i="1"/>
  <c r="C54" i="1"/>
  <c r="D53" i="1"/>
  <c r="C53" i="1"/>
  <c r="D52" i="1"/>
  <c r="C52" i="1"/>
  <c r="D51" i="1"/>
  <c r="C51" i="1"/>
  <c r="C50" i="1"/>
  <c r="D49" i="1"/>
  <c r="C49" i="1"/>
  <c r="D48" i="1"/>
  <c r="C48" i="1"/>
  <c r="D47" i="1"/>
  <c r="C47" i="1"/>
  <c r="D45" i="1"/>
  <c r="C45" i="1"/>
  <c r="D44" i="1"/>
  <c r="C44" i="1"/>
  <c r="D43" i="1"/>
  <c r="C43" i="1"/>
  <c r="D42" i="1"/>
  <c r="C42" i="1"/>
  <c r="D41" i="1"/>
  <c r="C41" i="1"/>
  <c r="D39" i="1"/>
  <c r="C39" i="1"/>
  <c r="D38" i="1"/>
  <c r="C38" i="1"/>
  <c r="D37" i="1"/>
  <c r="C37" i="1"/>
  <c r="D36" i="1"/>
  <c r="C36" i="1"/>
  <c r="D35" i="1"/>
  <c r="C35" i="1"/>
  <c r="D34" i="1"/>
  <c r="C34"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129" i="6" l="1"/>
  <c r="D114" i="6"/>
  <c r="D1408" i="1"/>
  <c r="I27" i="3"/>
  <c r="D1409" i="1"/>
  <c r="E89" i="6"/>
  <c r="D1383" i="1" s="1"/>
  <c r="D89" i="6"/>
  <c r="D1384" i="1"/>
  <c r="E35" i="6"/>
  <c r="D1329" i="1" s="1"/>
  <c r="C1348" i="1"/>
  <c r="D35" i="6"/>
  <c r="C1322" i="1"/>
  <c r="C1316" i="1"/>
  <c r="D5" i="6"/>
  <c r="E5" i="6"/>
  <c r="D258" i="5"/>
  <c r="E245" i="5"/>
  <c r="D1222" i="1" s="1"/>
  <c r="F250" i="5"/>
  <c r="E281" i="9"/>
  <c r="B281" i="9" s="1"/>
  <c r="E280" i="9"/>
  <c r="B280" i="9" s="1"/>
  <c r="D245" i="5"/>
  <c r="E279" i="9"/>
  <c r="B279" i="9" s="1"/>
  <c r="C1219" i="1"/>
  <c r="F239" i="5"/>
  <c r="D238" i="5"/>
  <c r="D237" i="5" s="1"/>
  <c r="D1215" i="1"/>
  <c r="E237" i="5"/>
  <c r="E206" i="5"/>
  <c r="D1184" i="1"/>
  <c r="D206" i="5"/>
  <c r="C1183" i="1" s="1"/>
  <c r="H292" i="9"/>
  <c r="D1183" i="1"/>
  <c r="C1175" i="1"/>
  <c r="H291" i="9"/>
  <c r="D1167" i="1"/>
  <c r="C1168" i="1"/>
  <c r="D190" i="5"/>
  <c r="C1167" i="1" s="1"/>
  <c r="E290" i="9"/>
  <c r="B290" i="9" s="1"/>
  <c r="E176" i="5"/>
  <c r="E288" i="9"/>
  <c r="B288" i="9" s="1"/>
  <c r="F146" i="5"/>
  <c r="E285" i="9"/>
  <c r="B285" i="9" s="1"/>
  <c r="E284" i="9"/>
  <c r="B284" i="9" s="1"/>
  <c r="E283" i="9"/>
  <c r="B283" i="9" s="1"/>
  <c r="C1120" i="1"/>
  <c r="D134" i="5"/>
  <c r="D118" i="5"/>
  <c r="H286" i="9"/>
  <c r="D87" i="5"/>
  <c r="F87" i="5" s="1"/>
  <c r="D1066" i="1"/>
  <c r="E87" i="5"/>
  <c r="D1065" i="1" s="1"/>
  <c r="D78" i="5"/>
  <c r="D69" i="5"/>
  <c r="D1047" i="1"/>
  <c r="F35" i="5"/>
  <c r="F19" i="5"/>
  <c r="E12" i="5"/>
  <c r="D990" i="1" s="1"/>
  <c r="D12" i="5"/>
  <c r="D7" i="5" s="1"/>
  <c r="D49" i="8"/>
  <c r="C1524" i="1" s="1"/>
  <c r="D24" i="8"/>
  <c r="C1499" i="1" s="1"/>
  <c r="C1501" i="1"/>
  <c r="D6" i="8"/>
  <c r="C1481" i="1" s="1"/>
  <c r="E159" i="9"/>
  <c r="B159" i="9" s="1"/>
  <c r="C620" i="1"/>
  <c r="E155" i="9"/>
  <c r="B155" i="9" s="1"/>
  <c r="E129" i="9"/>
  <c r="B129" i="9" s="1"/>
  <c r="E124" i="9"/>
  <c r="B124" i="9" s="1"/>
  <c r="E116" i="9"/>
  <c r="B116" i="9" s="1"/>
  <c r="F237" i="9"/>
  <c r="B237" i="9" s="1"/>
  <c r="E94" i="9"/>
  <c r="B94" i="9" s="1"/>
  <c r="E459" i="4"/>
  <c r="D453" i="1" s="1"/>
  <c r="F232" i="9"/>
  <c r="B232" i="9" s="1"/>
  <c r="C429" i="1"/>
  <c r="E124" i="4"/>
  <c r="D120" i="1" s="1"/>
  <c r="E82" i="4"/>
  <c r="D78" i="1" s="1"/>
  <c r="E24" i="9"/>
  <c r="B24" i="9" s="1"/>
  <c r="E153" i="9"/>
  <c r="B153" i="9" s="1"/>
  <c r="E152" i="9"/>
  <c r="B152" i="9" s="1"/>
  <c r="E151" i="9"/>
  <c r="B151" i="9" s="1"/>
  <c r="E150" i="9"/>
  <c r="B150" i="9" s="1"/>
  <c r="F268" i="9"/>
  <c r="B268" i="9" s="1"/>
  <c r="F265" i="9"/>
  <c r="B265" i="9" s="1"/>
  <c r="E145" i="9"/>
  <c r="B145" i="9" s="1"/>
  <c r="E143" i="9"/>
  <c r="B143" i="9" s="1"/>
  <c r="E138" i="9"/>
  <c r="B138" i="9" s="1"/>
  <c r="E135" i="9"/>
  <c r="B135" i="9" s="1"/>
  <c r="E133" i="9"/>
  <c r="B133" i="9" s="1"/>
  <c r="E131" i="9"/>
  <c r="B131" i="9" s="1"/>
  <c r="F255" i="9"/>
  <c r="B255" i="9" s="1"/>
  <c r="F252" i="9"/>
  <c r="B252" i="9" s="1"/>
  <c r="E119" i="9"/>
  <c r="B119" i="9" s="1"/>
  <c r="E118" i="9"/>
  <c r="B118" i="9" s="1"/>
  <c r="E113" i="9"/>
  <c r="B113" i="9" s="1"/>
  <c r="E111" i="9"/>
  <c r="B111" i="9" s="1"/>
  <c r="E110" i="9"/>
  <c r="B110" i="9" s="1"/>
  <c r="F248" i="9"/>
  <c r="B248" i="9" s="1"/>
  <c r="F246" i="9"/>
  <c r="B246" i="9" s="1"/>
  <c r="E107" i="9"/>
  <c r="B107" i="9" s="1"/>
  <c r="E103" i="9"/>
  <c r="B103" i="9" s="1"/>
  <c r="F242" i="9"/>
  <c r="B242" i="9" s="1"/>
  <c r="E101" i="9"/>
  <c r="B101" i="9" s="1"/>
  <c r="F241" i="9"/>
  <c r="B241" i="9" s="1"/>
  <c r="F240" i="9"/>
  <c r="B240" i="9" s="1"/>
  <c r="E99" i="9"/>
  <c r="B99" i="9" s="1"/>
  <c r="E98" i="9"/>
  <c r="B98" i="9" s="1"/>
  <c r="F238" i="9"/>
  <c r="B238" i="9" s="1"/>
  <c r="F234" i="9"/>
  <c r="B234" i="9" s="1"/>
  <c r="E90" i="9"/>
  <c r="B90" i="9" s="1"/>
  <c r="E89" i="9"/>
  <c r="B89" i="9" s="1"/>
  <c r="E84" i="9"/>
  <c r="B84" i="9" s="1"/>
  <c r="E80" i="9"/>
  <c r="B80" i="9" s="1"/>
  <c r="E77" i="9"/>
  <c r="B77" i="9" s="1"/>
  <c r="E75" i="9"/>
  <c r="B75" i="9" s="1"/>
  <c r="E71" i="9"/>
  <c r="B71" i="9" s="1"/>
  <c r="E69" i="9"/>
  <c r="B69" i="9" s="1"/>
  <c r="F226" i="9"/>
  <c r="B226" i="9" s="1"/>
  <c r="E68" i="9"/>
  <c r="B68" i="9" s="1"/>
  <c r="E65" i="9"/>
  <c r="B65" i="9" s="1"/>
  <c r="E62" i="9"/>
  <c r="B62" i="9" s="1"/>
  <c r="E59" i="9"/>
  <c r="B59" i="9" s="1"/>
  <c r="E57" i="9"/>
  <c r="B57" i="9" s="1"/>
  <c r="E56" i="9"/>
  <c r="B56" i="9" s="1"/>
  <c r="E54" i="9"/>
  <c r="B54" i="9" s="1"/>
  <c r="E43" i="9"/>
  <c r="B43" i="9" s="1"/>
  <c r="E41" i="9"/>
  <c r="B41" i="9" s="1"/>
  <c r="E39" i="9"/>
  <c r="B39" i="9" s="1"/>
  <c r="E35" i="9"/>
  <c r="B35" i="9" s="1"/>
  <c r="E31" i="9"/>
  <c r="B31" i="9" s="1"/>
  <c r="E23" i="9"/>
  <c r="B23" i="9" s="1"/>
  <c r="E22" i="9"/>
  <c r="B22" i="9" s="1"/>
  <c r="E21" i="9"/>
  <c r="B21" i="9" s="1"/>
  <c r="E274" i="9"/>
  <c r="B274" i="9" s="1"/>
  <c r="F652" i="4"/>
  <c r="F271" i="9"/>
  <c r="B271" i="9" s="1"/>
  <c r="E625" i="4"/>
  <c r="D619" i="1" s="1"/>
  <c r="D625" i="4"/>
  <c r="E158" i="9"/>
  <c r="B158" i="9" s="1"/>
  <c r="C611" i="1"/>
  <c r="E157" i="9"/>
  <c r="B157" i="9" s="1"/>
  <c r="E156" i="9"/>
  <c r="B156" i="9" s="1"/>
  <c r="E154" i="9"/>
  <c r="B154" i="9" s="1"/>
  <c r="F270" i="9"/>
  <c r="B270" i="9" s="1"/>
  <c r="F269" i="9"/>
  <c r="B269" i="9" s="1"/>
  <c r="E149" i="9"/>
  <c r="B149" i="9" s="1"/>
  <c r="E148" i="9"/>
  <c r="B148" i="9" s="1"/>
  <c r="F267" i="9"/>
  <c r="B267" i="9" s="1"/>
  <c r="C599" i="1"/>
  <c r="E147" i="9"/>
  <c r="B147" i="9" s="1"/>
  <c r="F266" i="9"/>
  <c r="B266" i="9" s="1"/>
  <c r="E146" i="9"/>
  <c r="B146" i="9" s="1"/>
  <c r="E144" i="9"/>
  <c r="B144" i="9" s="1"/>
  <c r="F264" i="9"/>
  <c r="B264" i="9" s="1"/>
  <c r="F263" i="9"/>
  <c r="B263" i="9" s="1"/>
  <c r="E593" i="4"/>
  <c r="D587" i="1" s="1"/>
  <c r="E141" i="9"/>
  <c r="B141" i="9" s="1"/>
  <c r="F262" i="9"/>
  <c r="B262" i="9" s="1"/>
  <c r="E140" i="9"/>
  <c r="B140" i="9" s="1"/>
  <c r="F261" i="9"/>
  <c r="B261" i="9" s="1"/>
  <c r="E139" i="9"/>
  <c r="B139" i="9" s="1"/>
  <c r="F260" i="9"/>
  <c r="B260" i="9" s="1"/>
  <c r="E137" i="9"/>
  <c r="B137" i="9" s="1"/>
  <c r="E136" i="9"/>
  <c r="B136" i="9" s="1"/>
  <c r="F258" i="9"/>
  <c r="B258" i="9" s="1"/>
  <c r="F257" i="9"/>
  <c r="B257" i="9" s="1"/>
  <c r="D593" i="4"/>
  <c r="E580" i="4"/>
  <c r="D574" i="1" s="1"/>
  <c r="D580" i="4"/>
  <c r="C571" i="1"/>
  <c r="E567" i="4"/>
  <c r="D561" i="1" s="1"/>
  <c r="C565" i="1"/>
  <c r="D565" i="1"/>
  <c r="D567" i="4"/>
  <c r="E134" i="9"/>
  <c r="B134" i="9" s="1"/>
  <c r="E132" i="9"/>
  <c r="B132" i="9" s="1"/>
  <c r="E130" i="9"/>
  <c r="B130" i="9" s="1"/>
  <c r="E128" i="9"/>
  <c r="B128" i="9" s="1"/>
  <c r="C549" i="1"/>
  <c r="E127" i="9"/>
  <c r="B127" i="9" s="1"/>
  <c r="E126" i="9"/>
  <c r="B126" i="9" s="1"/>
  <c r="F256" i="9"/>
  <c r="B256" i="9" s="1"/>
  <c r="E125" i="9"/>
  <c r="B125" i="9" s="1"/>
  <c r="E123" i="9"/>
  <c r="B123" i="9" s="1"/>
  <c r="F254" i="9"/>
  <c r="B254" i="9" s="1"/>
  <c r="E122" i="9"/>
  <c r="B122" i="9" s="1"/>
  <c r="E121" i="9"/>
  <c r="B121" i="9" s="1"/>
  <c r="F253" i="9"/>
  <c r="B253" i="9" s="1"/>
  <c r="E120" i="9"/>
  <c r="B120" i="9" s="1"/>
  <c r="F251" i="9"/>
  <c r="B251" i="9" s="1"/>
  <c r="E529" i="4"/>
  <c r="F250" i="9"/>
  <c r="B250" i="9" s="1"/>
  <c r="D524" i="1"/>
  <c r="D529" i="4"/>
  <c r="E117" i="9"/>
  <c r="B117" i="9" s="1"/>
  <c r="F249" i="9"/>
  <c r="B249" i="9" s="1"/>
  <c r="C516" i="1"/>
  <c r="H516" i="1" s="1"/>
  <c r="E515" i="4"/>
  <c r="D509" i="1" s="1"/>
  <c r="D515" i="4"/>
  <c r="E115" i="9"/>
  <c r="B115" i="9" s="1"/>
  <c r="E114" i="9"/>
  <c r="B114" i="9" s="1"/>
  <c r="E112" i="9"/>
  <c r="B112" i="9" s="1"/>
  <c r="C501" i="1"/>
  <c r="H501" i="1" s="1"/>
  <c r="E109" i="9"/>
  <c r="B109" i="9" s="1"/>
  <c r="E108" i="9"/>
  <c r="B108" i="9" s="1"/>
  <c r="F247" i="9"/>
  <c r="B247" i="9" s="1"/>
  <c r="E106" i="9"/>
  <c r="B106" i="9" s="1"/>
  <c r="F245" i="9"/>
  <c r="B245" i="9" s="1"/>
  <c r="F244" i="9"/>
  <c r="B244" i="9" s="1"/>
  <c r="E105" i="9"/>
  <c r="B105" i="9" s="1"/>
  <c r="E104" i="9"/>
  <c r="B104" i="9" s="1"/>
  <c r="C489" i="1"/>
  <c r="F243" i="9"/>
  <c r="B243" i="9" s="1"/>
  <c r="E102" i="9"/>
  <c r="B102" i="9" s="1"/>
  <c r="E100" i="9"/>
  <c r="B100" i="9" s="1"/>
  <c r="F239" i="9"/>
  <c r="B239" i="9" s="1"/>
  <c r="E484" i="4"/>
  <c r="D478" i="1" s="1"/>
  <c r="E97" i="9"/>
  <c r="B97" i="9" s="1"/>
  <c r="E96" i="9"/>
  <c r="B96" i="9" s="1"/>
  <c r="E95" i="9"/>
  <c r="B95" i="9" s="1"/>
  <c r="F236" i="9"/>
  <c r="B236" i="9" s="1"/>
  <c r="F235" i="9"/>
  <c r="B235" i="9" s="1"/>
  <c r="E93" i="9"/>
  <c r="B93" i="9" s="1"/>
  <c r="D484" i="4"/>
  <c r="E472" i="4"/>
  <c r="D466" i="1" s="1"/>
  <c r="C467" i="1"/>
  <c r="D472" i="4"/>
  <c r="E92" i="9"/>
  <c r="B92" i="9" s="1"/>
  <c r="D459" i="4"/>
  <c r="F459" i="4" s="1"/>
  <c r="D457" i="1"/>
  <c r="E91" i="9"/>
  <c r="B91" i="9" s="1"/>
  <c r="E88" i="9"/>
  <c r="B88" i="9" s="1"/>
  <c r="E87" i="9"/>
  <c r="B87" i="9" s="1"/>
  <c r="E86" i="9"/>
  <c r="B86" i="9" s="1"/>
  <c r="E85" i="9"/>
  <c r="B85" i="9" s="1"/>
  <c r="E83" i="9"/>
  <c r="B83" i="9" s="1"/>
  <c r="E82" i="9"/>
  <c r="B82" i="9" s="1"/>
  <c r="F233" i="9"/>
  <c r="B233" i="9" s="1"/>
  <c r="E81" i="9"/>
  <c r="B81" i="9" s="1"/>
  <c r="F231" i="9"/>
  <c r="B231" i="9" s="1"/>
  <c r="E79" i="9"/>
  <c r="B79" i="9" s="1"/>
  <c r="E78" i="9"/>
  <c r="B78" i="9" s="1"/>
  <c r="F230" i="9"/>
  <c r="B230" i="9" s="1"/>
  <c r="F229" i="9"/>
  <c r="B229" i="9" s="1"/>
  <c r="F228" i="9"/>
  <c r="B228" i="9" s="1"/>
  <c r="E76" i="9"/>
  <c r="B76" i="9" s="1"/>
  <c r="E421" i="4"/>
  <c r="D415" i="1" s="1"/>
  <c r="F227" i="9"/>
  <c r="B227" i="9" s="1"/>
  <c r="C416" i="1"/>
  <c r="D421" i="4"/>
  <c r="C397" i="1"/>
  <c r="G397" i="1" s="1"/>
  <c r="D396" i="4"/>
  <c r="F391" i="4"/>
  <c r="C383" i="1"/>
  <c r="G383" i="1" s="1"/>
  <c r="F383" i="4"/>
  <c r="F369" i="4"/>
  <c r="E363" i="4"/>
  <c r="D358" i="1" s="1"/>
  <c r="D363" i="4"/>
  <c r="F356" i="4"/>
  <c r="E351" i="4"/>
  <c r="D346" i="1" s="1"/>
  <c r="D351" i="4"/>
  <c r="D344" i="4"/>
  <c r="F344" i="4" s="1"/>
  <c r="C326" i="1"/>
  <c r="C312" i="1"/>
  <c r="H312" i="1" s="1"/>
  <c r="E311" i="4"/>
  <c r="D306" i="1" s="1"/>
  <c r="F312" i="4"/>
  <c r="D311" i="4"/>
  <c r="C299" i="1"/>
  <c r="E299" i="4"/>
  <c r="D294" i="1" s="1"/>
  <c r="D299" i="4"/>
  <c r="F418" i="4"/>
  <c r="E643" i="4"/>
  <c r="D637" i="1" s="1"/>
  <c r="E273" i="9"/>
  <c r="B273" i="9" s="1"/>
  <c r="E74" i="9"/>
  <c r="B74" i="9" s="1"/>
  <c r="E73" i="9"/>
  <c r="B73" i="9" s="1"/>
  <c r="E72" i="9"/>
  <c r="B72" i="9" s="1"/>
  <c r="E70" i="9"/>
  <c r="B70" i="9" s="1"/>
  <c r="F273" i="4"/>
  <c r="E263" i="4"/>
  <c r="D259" i="1" s="1"/>
  <c r="D263" i="4"/>
  <c r="F259" i="4"/>
  <c r="E252" i="4"/>
  <c r="D248" i="1" s="1"/>
  <c r="E225" i="9"/>
  <c r="B225" i="9" s="1"/>
  <c r="E67" i="9"/>
  <c r="B67" i="9" s="1"/>
  <c r="C249" i="1"/>
  <c r="H249" i="1" s="1"/>
  <c r="E66" i="9"/>
  <c r="B66" i="9" s="1"/>
  <c r="D252" i="4"/>
  <c r="E64" i="9"/>
  <c r="B64" i="9" s="1"/>
  <c r="E63" i="9"/>
  <c r="B63" i="9" s="1"/>
  <c r="C232" i="1"/>
  <c r="G232" i="1" s="1"/>
  <c r="E61" i="9"/>
  <c r="B61" i="9" s="1"/>
  <c r="E60" i="9"/>
  <c r="B60" i="9" s="1"/>
  <c r="E58" i="9"/>
  <c r="B58" i="9" s="1"/>
  <c r="E224" i="4"/>
  <c r="D220" i="1" s="1"/>
  <c r="D224" i="4"/>
  <c r="F224" i="4" s="1"/>
  <c r="C215" i="1"/>
  <c r="G215" i="1" s="1"/>
  <c r="E215" i="4"/>
  <c r="D211" i="1" s="1"/>
  <c r="D215" i="4"/>
  <c r="F224" i="9"/>
  <c r="B224" i="9" s="1"/>
  <c r="F210" i="4"/>
  <c r="C206" i="1"/>
  <c r="G206" i="1" s="1"/>
  <c r="E55" i="9"/>
  <c r="B55" i="9" s="1"/>
  <c r="F223" i="9"/>
  <c r="B223" i="9" s="1"/>
  <c r="E53" i="9"/>
  <c r="B53" i="9" s="1"/>
  <c r="E196" i="4"/>
  <c r="D192" i="1" s="1"/>
  <c r="E52" i="9"/>
  <c r="B52" i="9" s="1"/>
  <c r="E51" i="9"/>
  <c r="B51" i="9" s="1"/>
  <c r="E50" i="9"/>
  <c r="B50" i="9" s="1"/>
  <c r="E49" i="9"/>
  <c r="B49" i="9" s="1"/>
  <c r="E48" i="9"/>
  <c r="B48" i="9" s="1"/>
  <c r="E47" i="9"/>
  <c r="B47" i="9" s="1"/>
  <c r="D196" i="4"/>
  <c r="F188" i="4"/>
  <c r="F222" i="9"/>
  <c r="B222" i="9" s="1"/>
  <c r="E46" i="9"/>
  <c r="B46" i="9" s="1"/>
  <c r="F221" i="9"/>
  <c r="B221" i="9" s="1"/>
  <c r="E45" i="9"/>
  <c r="B45" i="9" s="1"/>
  <c r="E44" i="9"/>
  <c r="B44" i="9" s="1"/>
  <c r="F220" i="9"/>
  <c r="B220" i="9" s="1"/>
  <c r="F219" i="9"/>
  <c r="B219" i="9" s="1"/>
  <c r="F218" i="9"/>
  <c r="B218" i="9" s="1"/>
  <c r="E42" i="9"/>
  <c r="B42" i="9" s="1"/>
  <c r="F177" i="4"/>
  <c r="F169" i="4"/>
  <c r="C165" i="1"/>
  <c r="E163" i="4"/>
  <c r="D159" i="1" s="1"/>
  <c r="F164" i="4"/>
  <c r="E40" i="9"/>
  <c r="B40" i="9" s="1"/>
  <c r="D163" i="4"/>
  <c r="F159" i="4"/>
  <c r="E152" i="4"/>
  <c r="D148" i="1" s="1"/>
  <c r="F217" i="9"/>
  <c r="B217" i="9" s="1"/>
  <c r="F153" i="4"/>
  <c r="D152" i="4"/>
  <c r="D136" i="1"/>
  <c r="H136" i="1" s="1"/>
  <c r="D139" i="4"/>
  <c r="F134" i="4"/>
  <c r="D133" i="4"/>
  <c r="E38" i="9"/>
  <c r="B38" i="9" s="1"/>
  <c r="F128" i="4"/>
  <c r="F125" i="4"/>
  <c r="C121" i="1"/>
  <c r="H121" i="1" s="1"/>
  <c r="D124" i="4"/>
  <c r="F112" i="4"/>
  <c r="C108" i="1"/>
  <c r="E37" i="9"/>
  <c r="B37" i="9" s="1"/>
  <c r="F216" i="9"/>
  <c r="B216" i="9" s="1"/>
  <c r="E106" i="4"/>
  <c r="D102" i="1" s="1"/>
  <c r="C103" i="1"/>
  <c r="D106" i="4"/>
  <c r="E36" i="9"/>
  <c r="B36" i="9" s="1"/>
  <c r="F215" i="9"/>
  <c r="B215" i="9" s="1"/>
  <c r="F83" i="4"/>
  <c r="D82" i="4"/>
  <c r="E34" i="9"/>
  <c r="B34" i="9" s="1"/>
  <c r="F74" i="4"/>
  <c r="E33" i="9"/>
  <c r="B33" i="9" s="1"/>
  <c r="E32" i="9"/>
  <c r="B32" i="9" s="1"/>
  <c r="C67" i="1"/>
  <c r="G67" i="1" s="1"/>
  <c r="E30" i="9"/>
  <c r="B30" i="9" s="1"/>
  <c r="F68" i="4"/>
  <c r="E29" i="9"/>
  <c r="B29" i="9" s="1"/>
  <c r="E28" i="9"/>
  <c r="B28" i="9" s="1"/>
  <c r="E27" i="9"/>
  <c r="B27" i="9" s="1"/>
  <c r="E26" i="9"/>
  <c r="B26" i="9" s="1"/>
  <c r="E25" i="9"/>
  <c r="B25" i="9" s="1"/>
  <c r="E50" i="4"/>
  <c r="D46" i="1" s="1"/>
  <c r="D50" i="4"/>
  <c r="D44" i="4"/>
  <c r="F44" i="4" s="1"/>
  <c r="C33" i="1"/>
  <c r="H33" i="1" s="1"/>
  <c r="F214" i="9"/>
  <c r="B214" i="9" s="1"/>
  <c r="F213" i="9"/>
  <c r="B213" i="9" s="1"/>
  <c r="E7" i="4"/>
  <c r="D4" i="1"/>
  <c r="C4" i="1"/>
  <c r="D7" i="4"/>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G33" i="1"/>
  <c r="H34" i="1"/>
  <c r="G34" i="1"/>
  <c r="H35" i="1"/>
  <c r="G35" i="1"/>
  <c r="H36" i="1"/>
  <c r="G36" i="1"/>
  <c r="H37" i="1"/>
  <c r="G37" i="1"/>
  <c r="H38" i="1"/>
  <c r="G38" i="1"/>
  <c r="H39" i="1"/>
  <c r="G39" i="1"/>
  <c r="H41" i="1"/>
  <c r="G41" i="1"/>
  <c r="H42" i="1"/>
  <c r="G42" i="1"/>
  <c r="H43" i="1"/>
  <c r="G43" i="1"/>
  <c r="H44" i="1"/>
  <c r="G44" i="1"/>
  <c r="H45" i="1"/>
  <c r="G45"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G121" i="1"/>
  <c r="H122" i="1"/>
  <c r="G122" i="1"/>
  <c r="H123" i="1"/>
  <c r="G123" i="1"/>
  <c r="H124" i="1"/>
  <c r="G124" i="1"/>
  <c r="H125" i="1"/>
  <c r="G125" i="1"/>
  <c r="H126" i="1"/>
  <c r="G126" i="1"/>
  <c r="H127" i="1"/>
  <c r="G127" i="1"/>
  <c r="H128" i="1"/>
  <c r="G128" i="1"/>
  <c r="H130" i="1"/>
  <c r="G130" i="1"/>
  <c r="H131" i="1"/>
  <c r="G131" i="1"/>
  <c r="H132" i="1"/>
  <c r="G132" i="1"/>
  <c r="H133" i="1"/>
  <c r="G133" i="1"/>
  <c r="H134" i="1"/>
  <c r="G134" i="1"/>
  <c r="G136"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H207" i="1"/>
  <c r="G207" i="1"/>
  <c r="H208" i="1"/>
  <c r="G208" i="1"/>
  <c r="H209" i="1"/>
  <c r="G209" i="1"/>
  <c r="H210" i="1"/>
  <c r="G210" i="1"/>
  <c r="H212" i="1"/>
  <c r="G212" i="1"/>
  <c r="H213" i="1"/>
  <c r="G213" i="1"/>
  <c r="H214" i="1"/>
  <c r="G214" i="1"/>
  <c r="H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G249"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5" i="1"/>
  <c r="G295" i="1"/>
  <c r="H296" i="1"/>
  <c r="G296" i="1"/>
  <c r="H297" i="1"/>
  <c r="G297" i="1"/>
  <c r="H298" i="1"/>
  <c r="G298" i="1"/>
  <c r="H299" i="1"/>
  <c r="G299" i="1"/>
  <c r="H300" i="1"/>
  <c r="G300" i="1"/>
  <c r="H301" i="1"/>
  <c r="G301" i="1"/>
  <c r="H302" i="1"/>
  <c r="G302" i="1"/>
  <c r="H303" i="1"/>
  <c r="G303" i="1"/>
  <c r="H304" i="1"/>
  <c r="G304" i="1"/>
  <c r="H305" i="1"/>
  <c r="G305" i="1"/>
  <c r="H307" i="1"/>
  <c r="G307" i="1"/>
  <c r="H308" i="1"/>
  <c r="G308" i="1"/>
  <c r="H309" i="1"/>
  <c r="G309" i="1"/>
  <c r="H310" i="1"/>
  <c r="G310" i="1"/>
  <c r="H311" i="1"/>
  <c r="G311"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H384" i="1"/>
  <c r="G384" i="1"/>
  <c r="H385" i="1"/>
  <c r="G385" i="1"/>
  <c r="H386" i="1"/>
  <c r="G386" i="1"/>
  <c r="H387" i="1"/>
  <c r="G387" i="1"/>
  <c r="H388" i="1"/>
  <c r="G388" i="1"/>
  <c r="H389" i="1"/>
  <c r="G389" i="1"/>
  <c r="H390" i="1"/>
  <c r="G390" i="1"/>
  <c r="H392" i="1"/>
  <c r="G392" i="1"/>
  <c r="H393" i="1"/>
  <c r="G393" i="1"/>
  <c r="H394" i="1"/>
  <c r="G394" i="1"/>
  <c r="H395" i="1"/>
  <c r="G395" i="1"/>
  <c r="H396" i="1"/>
  <c r="G396" i="1"/>
  <c r="H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8" i="1"/>
  <c r="G1048" i="1"/>
  <c r="H1049" i="1"/>
  <c r="G1049" i="1"/>
  <c r="H1050" i="1"/>
  <c r="G1050"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4" i="1"/>
  <c r="G1064"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H20" i="9"/>
  <c r="G20" i="9"/>
  <c r="F152" i="4"/>
  <c r="D643" i="4"/>
  <c r="F416" i="4"/>
  <c r="D644" i="4"/>
  <c r="F417" i="4"/>
  <c r="E644" i="4"/>
  <c r="D638" i="1" s="1"/>
  <c r="G142" i="9"/>
  <c r="E142" i="9" s="1"/>
  <c r="B142" i="9" s="1"/>
  <c r="F603" i="4"/>
  <c r="G286" i="9"/>
  <c r="E286" i="9" s="1"/>
  <c r="B286" i="9" s="1"/>
  <c r="F88" i="5"/>
  <c r="G287" i="9"/>
  <c r="E287" i="9" s="1"/>
  <c r="B287" i="9" s="1"/>
  <c r="F149" i="5"/>
  <c r="G289" i="9"/>
  <c r="E289" i="9" s="1"/>
  <c r="B289" i="9" s="1"/>
  <c r="F177" i="5"/>
  <c r="G291" i="9"/>
  <c r="E291" i="9" s="1"/>
  <c r="B291" i="9" s="1"/>
  <c r="F190" i="5"/>
  <c r="F206" i="5"/>
  <c r="F5" i="6"/>
  <c r="B297" i="9"/>
  <c r="E296" i="9"/>
  <c r="I10" i="3" s="1"/>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F129" i="6" l="1"/>
  <c r="C1423" i="1"/>
  <c r="D141" i="6"/>
  <c r="H28" i="3" s="1"/>
  <c r="F114" i="6"/>
  <c r="C1408" i="1"/>
  <c r="H27" i="3"/>
  <c r="F89" i="6"/>
  <c r="C1383" i="1"/>
  <c r="I25" i="3"/>
  <c r="F35" i="6"/>
  <c r="H25" i="3"/>
  <c r="C1329" i="1"/>
  <c r="C1299" i="1"/>
  <c r="H24" i="3"/>
  <c r="E141" i="6"/>
  <c r="I24" i="3"/>
  <c r="D1299" i="1"/>
  <c r="F258" i="5"/>
  <c r="C1235" i="1"/>
  <c r="F245" i="5"/>
  <c r="C1222" i="1"/>
  <c r="F238" i="5"/>
  <c r="C1215" i="1"/>
  <c r="I23" i="3"/>
  <c r="D1214" i="1"/>
  <c r="F237" i="5"/>
  <c r="H23" i="3"/>
  <c r="C1214" i="1"/>
  <c r="G292" i="9"/>
  <c r="E292" i="9" s="1"/>
  <c r="B292" i="9" s="1"/>
  <c r="H1183" i="1"/>
  <c r="D176" i="5"/>
  <c r="C1153" i="1" s="1"/>
  <c r="E175" i="5"/>
  <c r="D1152" i="1" s="1"/>
  <c r="I22" i="3"/>
  <c r="D1153" i="1"/>
  <c r="F134" i="5"/>
  <c r="C1112" i="1"/>
  <c r="F118" i="5"/>
  <c r="C1096" i="1"/>
  <c r="C1065" i="1"/>
  <c r="H1065" i="1" s="1"/>
  <c r="E68" i="5"/>
  <c r="D1046" i="1" s="1"/>
  <c r="D68" i="5"/>
  <c r="F78" i="5"/>
  <c r="C1056" i="1"/>
  <c r="F69" i="5"/>
  <c r="C1047" i="1"/>
  <c r="E7" i="5"/>
  <c r="F12" i="5"/>
  <c r="C990" i="1"/>
  <c r="H20" i="3"/>
  <c r="C985" i="1"/>
  <c r="D43" i="8"/>
  <c r="C1518" i="1" s="1"/>
  <c r="H1518" i="1" s="1"/>
  <c r="G516" i="1"/>
  <c r="C453" i="1"/>
  <c r="C339" i="1"/>
  <c r="E298" i="4"/>
  <c r="D293" i="1" s="1"/>
  <c r="E164" i="9"/>
  <c r="B164" i="9" s="1"/>
  <c r="H4" i="1"/>
  <c r="F212" i="9"/>
  <c r="B212" i="9" s="1"/>
  <c r="B191" i="9"/>
  <c r="F625" i="4"/>
  <c r="C619" i="1"/>
  <c r="E528" i="4"/>
  <c r="D522" i="1" s="1"/>
  <c r="F593" i="4"/>
  <c r="C587" i="1"/>
  <c r="F580" i="4"/>
  <c r="C574" i="1"/>
  <c r="F567" i="4"/>
  <c r="C561" i="1"/>
  <c r="D523" i="1"/>
  <c r="F529" i="4"/>
  <c r="D528" i="4"/>
  <c r="C523" i="1"/>
  <c r="F515" i="4"/>
  <c r="C509" i="1"/>
  <c r="F484" i="4"/>
  <c r="C478" i="1"/>
  <c r="F472" i="4"/>
  <c r="C466" i="1"/>
  <c r="E420" i="4"/>
  <c r="E165" i="9"/>
  <c r="B165" i="9" s="1"/>
  <c r="F421" i="4"/>
  <c r="D420" i="4"/>
  <c r="C415" i="1"/>
  <c r="F396" i="4"/>
  <c r="C391" i="1"/>
  <c r="F363" i="4"/>
  <c r="C358" i="1"/>
  <c r="E350" i="4"/>
  <c r="D345" i="1" s="1"/>
  <c r="F351" i="4"/>
  <c r="C346" i="1"/>
  <c r="D350" i="4"/>
  <c r="F311" i="4"/>
  <c r="C306" i="1"/>
  <c r="F299" i="4"/>
  <c r="D298" i="4"/>
  <c r="C294" i="1"/>
  <c r="F263" i="4"/>
  <c r="C259" i="1"/>
  <c r="F252" i="4"/>
  <c r="C248" i="1"/>
  <c r="C220" i="1"/>
  <c r="F215" i="4"/>
  <c r="C211" i="1"/>
  <c r="F196" i="4"/>
  <c r="C192" i="1"/>
  <c r="E151" i="4"/>
  <c r="E289" i="4" s="1"/>
  <c r="F163" i="4"/>
  <c r="C159" i="1"/>
  <c r="E20" i="9"/>
  <c r="C148" i="1"/>
  <c r="D151" i="4"/>
  <c r="F139" i="4"/>
  <c r="C135" i="1"/>
  <c r="F133" i="4"/>
  <c r="C129" i="1"/>
  <c r="F124" i="4"/>
  <c r="C120" i="1"/>
  <c r="F106" i="4"/>
  <c r="C102" i="1"/>
  <c r="F82" i="4"/>
  <c r="C78" i="1"/>
  <c r="E6" i="4"/>
  <c r="I16" i="3" s="1"/>
  <c r="F50" i="4"/>
  <c r="C46" i="1"/>
  <c r="C40" i="1"/>
  <c r="D3" i="1"/>
  <c r="G4" i="1"/>
  <c r="F7" i="4"/>
  <c r="C3" i="1"/>
  <c r="D6" i="4"/>
  <c r="G295" i="9"/>
  <c r="E295" i="9" s="1"/>
  <c r="B295" i="9" s="1"/>
  <c r="I34" i="3"/>
  <c r="C1517" i="1"/>
  <c r="G294" i="9"/>
  <c r="E294" i="9" s="1"/>
  <c r="F141" i="6"/>
  <c r="G299" i="9"/>
  <c r="E299" i="9" s="1"/>
  <c r="F644" i="4"/>
  <c r="C638" i="1"/>
  <c r="F643" i="4"/>
  <c r="C637" i="1"/>
  <c r="H1423" i="1" l="1"/>
  <c r="G1423" i="1"/>
  <c r="C1435" i="1"/>
  <c r="H1408" i="1"/>
  <c r="G1408" i="1"/>
  <c r="G1383" i="1"/>
  <c r="H1383" i="1"/>
  <c r="H1329" i="1"/>
  <c r="G1329" i="1"/>
  <c r="G1299" i="1"/>
  <c r="H1299" i="1"/>
  <c r="D1435" i="1"/>
  <c r="I28" i="3"/>
  <c r="H1235" i="1"/>
  <c r="G1235" i="1"/>
  <c r="G1222" i="1"/>
  <c r="H1222" i="1"/>
  <c r="H1215" i="1"/>
  <c r="G1215" i="1"/>
  <c r="H1214" i="1"/>
  <c r="G1214" i="1"/>
  <c r="H22" i="3"/>
  <c r="D175" i="5"/>
  <c r="C1152" i="1" s="1"/>
  <c r="G1152" i="1" s="1"/>
  <c r="F176" i="5"/>
  <c r="G1153" i="1"/>
  <c r="H1153" i="1"/>
  <c r="F68" i="5"/>
  <c r="H1112" i="1"/>
  <c r="G1112" i="1"/>
  <c r="H1096" i="1"/>
  <c r="G1096" i="1"/>
  <c r="G1065" i="1"/>
  <c r="E6" i="5"/>
  <c r="H276" i="9" s="1"/>
  <c r="I21" i="3"/>
  <c r="H21" i="3"/>
  <c r="D6" i="5"/>
  <c r="C1046" i="1"/>
  <c r="G1046" i="1" s="1"/>
  <c r="H1056" i="1"/>
  <c r="G1056" i="1"/>
  <c r="H1047" i="1"/>
  <c r="G1047" i="1"/>
  <c r="I20" i="3"/>
  <c r="D985" i="1"/>
  <c r="H985" i="1" s="1"/>
  <c r="F7" i="5"/>
  <c r="H990" i="1"/>
  <c r="G990" i="1"/>
  <c r="G985" i="1"/>
  <c r="K1432" i="9"/>
  <c r="I35" i="3"/>
  <c r="G1518" i="1"/>
  <c r="E19" i="9"/>
  <c r="H453" i="1"/>
  <c r="G453" i="1"/>
  <c r="H339" i="1"/>
  <c r="G339" i="1"/>
  <c r="G619" i="1"/>
  <c r="H619" i="1"/>
  <c r="E636" i="4"/>
  <c r="D630" i="1" s="1"/>
  <c r="H587" i="1"/>
  <c r="G587" i="1"/>
  <c r="G574" i="1"/>
  <c r="H574" i="1"/>
  <c r="H561" i="1"/>
  <c r="G561" i="1"/>
  <c r="H523" i="1"/>
  <c r="G523" i="1"/>
  <c r="C522" i="1"/>
  <c r="F528" i="4"/>
  <c r="G509" i="1"/>
  <c r="H509" i="1"/>
  <c r="H478" i="1"/>
  <c r="G478" i="1"/>
  <c r="H466" i="1"/>
  <c r="G466" i="1"/>
  <c r="D414" i="1"/>
  <c r="E635" i="4"/>
  <c r="D629" i="1" s="1"/>
  <c r="H415" i="1"/>
  <c r="G415" i="1"/>
  <c r="C414" i="1"/>
  <c r="D635" i="4"/>
  <c r="F420" i="4"/>
  <c r="D636" i="4"/>
  <c r="H391" i="1"/>
  <c r="G391" i="1"/>
  <c r="E407" i="4"/>
  <c r="D402" i="1" s="1"/>
  <c r="H358" i="1"/>
  <c r="G358" i="1"/>
  <c r="E408" i="4"/>
  <c r="D403" i="1" s="1"/>
  <c r="C345" i="1"/>
  <c r="F350" i="4"/>
  <c r="H346" i="1"/>
  <c r="G346" i="1"/>
  <c r="H306" i="1"/>
  <c r="G306" i="1"/>
  <c r="H294" i="1"/>
  <c r="G294" i="1"/>
  <c r="C293" i="1"/>
  <c r="D407" i="4"/>
  <c r="F298" i="4"/>
  <c r="D408" i="4"/>
  <c r="H259" i="1"/>
  <c r="G259" i="1"/>
  <c r="H248" i="1"/>
  <c r="G248" i="1"/>
  <c r="H220" i="1"/>
  <c r="G220" i="1"/>
  <c r="I17" i="3"/>
  <c r="D147" i="1"/>
  <c r="H211" i="1"/>
  <c r="G211" i="1"/>
  <c r="H192" i="1"/>
  <c r="G192" i="1"/>
  <c r="H159" i="1"/>
  <c r="G159" i="1"/>
  <c r="B20" i="9"/>
  <c r="D285" i="1"/>
  <c r="E413" i="4"/>
  <c r="H17" i="3"/>
  <c r="C147" i="1"/>
  <c r="D289" i="4"/>
  <c r="F151" i="4"/>
  <c r="H148" i="1"/>
  <c r="G148" i="1"/>
  <c r="H135" i="1"/>
  <c r="G135" i="1"/>
  <c r="H129" i="1"/>
  <c r="G129" i="1"/>
  <c r="H120" i="1"/>
  <c r="G120" i="1"/>
  <c r="G102" i="1"/>
  <c r="H102" i="1"/>
  <c r="E412" i="4"/>
  <c r="E291" i="4"/>
  <c r="D287" i="1" s="1"/>
  <c r="D2" i="1"/>
  <c r="G78" i="1"/>
  <c r="H78" i="1"/>
  <c r="E290" i="4"/>
  <c r="D286" i="1" s="1"/>
  <c r="H46" i="1"/>
  <c r="G46" i="1"/>
  <c r="G40" i="1"/>
  <c r="H40" i="1"/>
  <c r="H16" i="3"/>
  <c r="C2" i="1"/>
  <c r="F6" i="4"/>
  <c r="D412" i="4"/>
  <c r="H3" i="1"/>
  <c r="G3" i="1"/>
  <c r="H637" i="1"/>
  <c r="G637" i="1"/>
  <c r="H638" i="1"/>
  <c r="G638" i="1"/>
  <c r="B299" i="9"/>
  <c r="E298" i="9"/>
  <c r="H9" i="3"/>
  <c r="B294" i="9"/>
  <c r="E293" i="9"/>
  <c r="H1517" i="1"/>
  <c r="G1517" i="1"/>
  <c r="H11" i="3"/>
  <c r="H1435" i="1" l="1"/>
  <c r="G1435" i="1"/>
  <c r="H1152" i="1"/>
  <c r="G276" i="9"/>
  <c r="E276" i="9" s="1"/>
  <c r="B276" i="9" s="1"/>
  <c r="F175" i="5"/>
  <c r="D984" i="1"/>
  <c r="G282" i="9"/>
  <c r="E282" i="9" s="1"/>
  <c r="B282" i="9" s="1"/>
  <c r="C984" i="1"/>
  <c r="H984" i="1" s="1"/>
  <c r="F6" i="5"/>
  <c r="H1046" i="1"/>
  <c r="G984" i="1"/>
  <c r="H522" i="1"/>
  <c r="G522" i="1"/>
  <c r="C630" i="1"/>
  <c r="F636" i="4"/>
  <c r="F635" i="4"/>
  <c r="C629" i="1"/>
  <c r="H414" i="1"/>
  <c r="G414" i="1"/>
  <c r="H345" i="1"/>
  <c r="G345" i="1"/>
  <c r="F408" i="4"/>
  <c r="C403" i="1"/>
  <c r="F407" i="4"/>
  <c r="C402" i="1"/>
  <c r="G293" i="1"/>
  <c r="H293" i="1"/>
  <c r="E640" i="4"/>
  <c r="D634" i="1" s="1"/>
  <c r="D408" i="1"/>
  <c r="E415" i="4"/>
  <c r="D410" i="1" s="1"/>
  <c r="D413" i="4"/>
  <c r="D415" i="4" s="1"/>
  <c r="F289" i="4"/>
  <c r="C285" i="1"/>
  <c r="H147" i="1"/>
  <c r="G147" i="1"/>
  <c r="D290" i="4"/>
  <c r="C286" i="1" s="1"/>
  <c r="H286" i="1" s="1"/>
  <c r="D291" i="4"/>
  <c r="E639" i="4"/>
  <c r="D633" i="1" s="1"/>
  <c r="E414" i="4"/>
  <c r="D409" i="1" s="1"/>
  <c r="D407" i="1"/>
  <c r="F412" i="4"/>
  <c r="C407" i="1"/>
  <c r="D639" i="4"/>
  <c r="H2" i="1"/>
  <c r="G2" i="1"/>
  <c r="N3" i="9"/>
  <c r="I11" i="3"/>
  <c r="K3" i="9"/>
  <c r="I9" i="3"/>
  <c r="H8" i="3" l="1"/>
  <c r="M3" i="9" s="1"/>
  <c r="E275" i="9"/>
  <c r="H629" i="1"/>
  <c r="G629" i="1"/>
  <c r="H630" i="1"/>
  <c r="G630" i="1"/>
  <c r="H402" i="1"/>
  <c r="G402" i="1"/>
  <c r="G403" i="1"/>
  <c r="H403" i="1"/>
  <c r="E642" i="4"/>
  <c r="E641" i="4"/>
  <c r="D635" i="1" s="1"/>
  <c r="F415" i="4"/>
  <c r="C410" i="1"/>
  <c r="H410" i="1" s="1"/>
  <c r="F290" i="4"/>
  <c r="D414" i="4"/>
  <c r="F414" i="4" s="1"/>
  <c r="F291" i="4"/>
  <c r="C287" i="1"/>
  <c r="H285" i="1"/>
  <c r="G285" i="1"/>
  <c r="G286" i="1"/>
  <c r="F413" i="4"/>
  <c r="D640" i="4"/>
  <c r="C408" i="1"/>
  <c r="F639" i="4"/>
  <c r="C633" i="1"/>
  <c r="G407" i="1"/>
  <c r="H407" i="1"/>
  <c r="I8" i="3" l="1"/>
  <c r="E645" i="4"/>
  <c r="I18" i="3" s="1"/>
  <c r="G410" i="1"/>
  <c r="D636" i="1"/>
  <c r="E646" i="4"/>
  <c r="D640" i="1" s="1"/>
  <c r="C409" i="1"/>
  <c r="G409" i="1" s="1"/>
  <c r="F640" i="4"/>
  <c r="C634" i="1"/>
  <c r="D642" i="4"/>
  <c r="G287" i="1"/>
  <c r="H287" i="1"/>
  <c r="D641" i="4"/>
  <c r="H408" i="1"/>
  <c r="G408" i="1"/>
  <c r="G633" i="1"/>
  <c r="H633" i="1"/>
  <c r="D639" i="1" l="1"/>
  <c r="I19" i="3"/>
  <c r="D645" i="4"/>
  <c r="F645" i="4" s="1"/>
  <c r="H409" i="1"/>
  <c r="C636" i="1"/>
  <c r="F642" i="4"/>
  <c r="C635" i="1"/>
  <c r="H635" i="1" s="1"/>
  <c r="D646" i="4"/>
  <c r="F646" i="4" s="1"/>
  <c r="H634" i="1"/>
  <c r="G634" i="1"/>
  <c r="F641" i="4"/>
  <c r="C639" i="1" l="1"/>
  <c r="H639" i="1" s="1"/>
  <c r="H18" i="3"/>
  <c r="G635" i="1"/>
  <c r="C640" i="1"/>
  <c r="H19" i="3"/>
  <c r="H636" i="1"/>
  <c r="G636" i="1"/>
  <c r="G639" i="1" l="1"/>
  <c r="G640" i="1"/>
  <c r="H7" i="3"/>
  <c r="H640" i="1"/>
  <c r="I7" i="3" l="1"/>
  <c r="J3" i="9"/>
  <c r="I17" i="9" l="1"/>
  <c r="L15" i="9"/>
  <c r="I12" i="9"/>
  <c r="I9" i="9"/>
  <c r="J6" i="9"/>
  <c r="H17" i="9"/>
  <c r="H15" i="9"/>
  <c r="K11" i="9"/>
  <c r="K8" i="9"/>
  <c r="I6" i="9"/>
  <c r="K5" i="9"/>
  <c r="I7" i="9"/>
  <c r="G17" i="9"/>
  <c r="G15" i="9"/>
  <c r="J11" i="9"/>
  <c r="J8" i="9"/>
  <c r="G16" i="9"/>
  <c r="M272" i="9"/>
  <c r="M16" i="9"/>
  <c r="K13" i="9"/>
  <c r="I11" i="9"/>
  <c r="I8" i="9"/>
  <c r="J5" i="9"/>
  <c r="I5" i="9"/>
  <c r="J7" i="9"/>
  <c r="K9" i="9"/>
  <c r="L272" i="9"/>
  <c r="L16" i="9"/>
  <c r="J13" i="9"/>
  <c r="K10" i="9"/>
  <c r="K7" i="9"/>
  <c r="J10" i="9"/>
  <c r="G18" i="9"/>
  <c r="H18" i="9"/>
  <c r="H16" i="9"/>
  <c r="I13" i="9"/>
  <c r="K12" i="9"/>
  <c r="J17" i="9"/>
  <c r="M15" i="9"/>
  <c r="J12" i="9"/>
  <c r="J9" i="9"/>
  <c r="K6" i="9"/>
  <c r="F16" i="9" l="1"/>
  <c r="E8" i="9"/>
  <c r="B8" i="9" s="1"/>
  <c r="E11" i="9"/>
  <c r="B11" i="9" s="1"/>
  <c r="E5" i="9"/>
  <c r="B5" i="9" s="1"/>
  <c r="E15" i="9"/>
  <c r="E13" i="9"/>
  <c r="B13" i="9" s="1"/>
  <c r="E10" i="9"/>
  <c r="B10" i="9" s="1"/>
  <c r="E17" i="9"/>
  <c r="B17" i="9" s="1"/>
  <c r="E7" i="9"/>
  <c r="B7" i="9" s="1"/>
  <c r="E9" i="9"/>
  <c r="B9" i="9" s="1"/>
  <c r="F272" i="9"/>
  <c r="E12" i="9"/>
  <c r="B12" i="9" s="1"/>
  <c r="E6" i="9"/>
  <c r="F15" i="9"/>
  <c r="E18" i="9"/>
  <c r="B18" i="9" s="1"/>
  <c r="E16" i="9"/>
  <c r="B6" i="9" l="1"/>
  <c r="E4" i="9"/>
  <c r="B272" i="9"/>
  <c r="F19" i="9"/>
  <c r="B15" i="9"/>
  <c r="F14" i="9"/>
  <c r="E14" i="9"/>
  <c r="B16"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<sst xmlns="http://schemas.openxmlformats.org/spreadsheetml/2006/main" count="4312" uniqueCount="3393">
  <si>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</si>
  <si>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</si>
  <si>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</si>
  <si>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</si>
  <si>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</si>
  <si>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</si>
  <si>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</si>
  <si>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</si>
  <si>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</si>
  <si>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</si>
  <si>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</si>
  <si>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</si>
  <si>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</si>
  <si>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</si>
  <si>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</si>
  <si>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</si>
  <si>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</si>
  <si>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</si>
  <si>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</si>
  <si>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</si>
  <si>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</si>
  <si>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</si>
  <si>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</si>
  <si>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</si>
  <si>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</si>
  <si>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</si>
  <si>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</si>
  <si>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</si>
  <si>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</si>
  <si>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</si>
  <si>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</si>
  <si>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</si>
  <si>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</si>
  <si>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</si>
  <si>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</si>
  <si>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</si>
  <si>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</si>
  <si>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</si>
  <si>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</si>
  <si>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</si>
  <si>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</si>
  <si>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</si>
  <si>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</si>
  <si>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</si>
  <si>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</si>
  <si>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</si>
  <si>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</si>
  <si>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</si>
  <si>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</si>
  <si>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</si>
  <si>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</si>
  <si>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</si>
  <si>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</si>
  <si>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</si>
  <si>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</si>
  <si>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</si>
  <si>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</si>
  <si>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</si>
  <si>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</si>
  <si>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</si>
  <si>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</si>
  <si>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</si>
  <si>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</si>
  <si>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</si>
  <si>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</si>
  <si>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</si>
  <si>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</si>
  <si>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</si>
  <si>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</si>
  <si>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</si>
  <si>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</si>
  <si>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</si>
  <si>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</si>
  <si>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</si>
  <si>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</si>
  <si>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</si>
  <si>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</si>
  <si>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</si>
  <si>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</si>
  <si>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</si>
  <si>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</si>
  <si>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</si>
  <si>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</si>
  <si>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</si>
  <si>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</si>
  <si>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</si>
  <si>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</si>
  <si>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</si>
  <si>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</si>
  <si>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</si>
  <si>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</si>
  <si>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</si>
  <si>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</si>
  <si>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</si>
  <si>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</si>
  <si>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</si>
  <si>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</si>
  <si>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</si>
  <si>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</si>
  <si>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</si>
  <si>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</si>
  <si>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</si>
  <si>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</si>
  <si>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</si>
  <si>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</si>
  <si>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</si>
  <si>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</si>
  <si>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</si>
  <si>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</si>
  <si>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</si>
  <si>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</si>
  <si>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</si>
  <si>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</si>
  <si>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</si>
  <si>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</si>
  <si>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</si>
  <si>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</si>
  <si>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</si>
  <si>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</si>
  <si>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</si>
  <si>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</si>
  <si>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</si>
  <si>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</si>
  <si>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</si>
  <si>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</si>
  <si>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</si>
  <si>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</si>
  <si>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</si>
  <si>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</si>
  <si>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</si>
  <si>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</si>
  <si>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</si>
  <si>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</si>
  <si>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</si>
  <si>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</si>
  <si>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</si>
  <si>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</si>
  <si>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</si>
  <si>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</si>
  <si>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</si>
  <si>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</si>
  <si>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</si>
  <si>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</si>
  <si>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</si>
  <si>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</si>
  <si>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</si>
  <si>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</si>
  <si>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</si>
  <si>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</si>
  <si>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</si>
  <si>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</si>
  <si>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</si>
  <si>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</si>
  <si>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</si>
  <si>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</si>
  <si>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</si>
  <si>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</si>
  <si>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</si>
  <si>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</si>
  <si>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</si>
  <si>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</si>
  <si>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</si>
  <si>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</si>
  <si>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</si>
  <si>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</si>
  <si>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</si>
  <si>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</si>
  <si>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</si>
  <si>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</si>
  <si>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</si>
  <si>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</si>
  <si>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</si>
  <si>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</si>
  <si>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</si>
  <si>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</si>
  <si>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</si>
  <si>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</si>
  <si>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</si>
  <si>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</si>
  <si>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</si>
  <si>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</si>
  <si>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</si>
  <si>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</si>
  <si>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</si>
  <si>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</si>
  <si>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</si>
  <si>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</si>
  <si>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</si>
  <si>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</si>
  <si>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</si>
  <si>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</si>
  <si>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</si>
  <si>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</si>
  <si>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</si>
  <si>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</si>
  <si>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</si>
  <si>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</si>
  <si>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</si>
  <si>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</si>
  <si>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</si>
  <si>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</si>
  <si>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</si>
  <si>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</si>
  <si>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</si>
  <si>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</si>
  <si>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</si>
  <si>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</si>
  <si>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</si>
  <si>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</si>
  <si>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</si>
  <si>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</si>
  <si>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</si>
  <si>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</si>
  <si>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</si>
  <si>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</si>
  <si>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</si>
  <si>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</si>
  <si>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</si>
  <si>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</si>
  <si>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</si>
  <si>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</si>
  <si>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</si>
  <si>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</si>
  <si>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</si>
  <si>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</si>
  <si>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</si>
  <si>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</si>
  <si>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</si>
  <si>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</si>
  <si>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</si>
  <si>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</si>
  <si>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</si>
  <si>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</si>
  <si>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</si>
  <si>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</si>
  <si>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</si>
  <si>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</si>
  <si>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</si>
  <si>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</si>
  <si>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</si>
  <si>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</si>
  <si>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</si>
  <si>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</si>
  <si>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</si>
  <si>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</si>
  <si>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</si>
  <si>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</si>
  <si>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</si>
  <si>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</si>
  <si>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</si>
  <si>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</si>
  <si>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</si>
  <si>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</si>
  <si>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</si>
  <si>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</si>
  <si>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</si>
  <si>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</si>
  <si>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</si>
  <si>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</si>
  <si>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</si>
  <si>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</si>
  <si>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</si>
  <si>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</si>
  <si>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</si>
  <si>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</si>
  <si>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</si>
  <si>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</si>
  <si>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</si>
  <si>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</si>
  <si>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</si>
  <si>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</si>
  <si>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</si>
  <si>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</si>
  <si>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</si>
  <si>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</si>
  <si>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</si>
  <si>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</si>
  <si>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</si>
  <si>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</si>
  <si>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</si>
  <si>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</si>
  <si>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</si>
  <si>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</si>
  <si>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</si>
  <si>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</si>
  <si>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</si>
  <si>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</si>
  <si>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</si>
  <si>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</si>
  <si>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</si>
  <si>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</si>
  <si>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</si>
  <si>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</si>
  <si>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</si>
  <si>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</si>
  <si>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</si>
  <si>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</si>
  <si>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</si>
  <si>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</si>
  <si>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</si>
  <si>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</si>
  <si>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</si>
  <si>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</si>
  <si>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</si>
  <si>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</si>
  <si>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</si>
  <si>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</si>
  <si>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</si>
  <si>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</si>
  <si>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</si>
  <si>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</si>
  <si>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</si>
  <si>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</si>
  <si>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</si>
  <si>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</si>
  <si>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</si>
  <si>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</si>
  <si>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</si>
  <si>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</si>
  <si>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</si>
  <si>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</si>
  <si>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</si>
  <si>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</si>
  <si>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</si>
  <si>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</si>
  <si>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</si>
  <si>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</si>
  <si>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</si>
  <si>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</si>
  <si>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</si>
  <si>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</si>
  <si>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</si>
  <si>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</si>
  <si>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</si>
  <si>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</si>
  <si>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</si>
  <si>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</si>
  <si>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</si>
  <si>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</si>
  <si>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</si>
  <si>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</si>
  <si>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</si>
  <si>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</si>
  <si>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</si>
  <si>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</si>
  <si>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</si>
  <si>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</si>
  <si>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</si>
  <si>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</si>
  <si>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</si>
  <si>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</si>
  <si>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</si>
  <si>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</si>
  <si>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</si>
  <si>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</si>
  <si>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</si>
  <si>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</si>
  <si>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</si>
  <si>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</si>
  <si>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</si>
  <si>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</si>
  <si>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</si>
  <si>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</si>
  <si>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</si>
  <si>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</si>
  <si>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</si>
  <si>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</si>
  <si>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</si>
  <si>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</si>
  <si>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</si>
  <si>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</si>
  <si>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</si>
  <si>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</si>
  <si>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</si>
  <si>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</si>
  <si>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</si>
  <si>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</si>
  <si>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</si>
  <si>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</si>
  <si>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</si>
  <si>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</si>
  <si>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</si>
  <si>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</si>
  <si>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</si>
  <si>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</si>
  <si>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</si>
  <si>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</si>
  <si>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</si>
  <si>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</si>
  <si>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</si>
  <si>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</si>
  <si>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</si>
  <si>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</si>
  <si>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</si>
  <si>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</si>
  <si>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</si>
  <si>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</si>
  <si>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</si>
  <si>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</si>
  <si>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</si>
  <si>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</si>
  <si>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</si>
  <si>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</si>
  <si>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</si>
  <si>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</si>
  <si>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</si>
  <si>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</si>
  <si>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</si>
  <si>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</si>
  <si>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</si>
  <si>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</si>
  <si>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</si>
  <si>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</si>
  <si>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</si>
  <si>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</si>
  <si>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</si>
  <si>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</si>
  <si>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</si>
  <si>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</si>
  <si>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</si>
  <si>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</si>
  <si>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</si>
  <si>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</si>
  <si>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</si>
  <si>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</si>
  <si>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</si>
  <si>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</si>
  <si>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</si>
  <si>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</si>
  <si>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</si>
  <si>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</si>
  <si>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</si>
  <si>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</si>
  <si>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</si>
  <si>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</si>
  <si>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</si>
  <si>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</si>
  <si>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</si>
  <si>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</si>
  <si>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</si>
  <si>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</si>
  <si>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</si>
  <si>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</si>
  <si>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</si>
  <si>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</si>
  <si>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</si>
  <si>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</si>
  <si>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</si>
  <si>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</si>
  <si>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</si>
  <si>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</si>
  <si>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</si>
  <si>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</si>
  <si>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</si>
  <si>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</si>
  <si>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</si>
  <si>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</si>
  <si>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</si>
  <si>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</si>
  <si>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</si>
  <si>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</si>
  <si>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</si>
  <si>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</si>
  <si>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</si>
  <si>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</si>
  <si>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</si>
  <si>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</si>
  <si>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</si>
  <si>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</si>
  <si>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</si>
  <si>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</si>
  <si>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</si>
  <si>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</si>
  <si>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</si>
  <si>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</si>
  <si>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</si>
  <si>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</si>
  <si>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</si>
  <si>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</si>
  <si>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</si>
  <si>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</si>
  <si>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</si>
  <si>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</si>
  <si>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</si>
  <si>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</si>
  <si>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</si>
  <si>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</si>
  <si>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</si>
  <si>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</si>
  <si>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</si>
  <si>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</si>
  <si>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</si>
  <si>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</si>
  <si>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</si>
  <si>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</si>
  <si>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</si>
  <si>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</si>
  <si>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</si>
  <si>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</si>
  <si>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</si>
  <si>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</si>
  <si>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</si>
  <si>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</si>
  <si>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</si>
  <si>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</si>
  <si>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</si>
  <si>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</si>
  <si>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</si>
  <si>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</si>
  <si>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</si>
  <si>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</si>
  <si>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</si>
  <si>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</si>
  <si>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</si>
  <si>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</si>
  <si>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</si>
  <si>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</si>
  <si>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</si>
  <si>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</si>
  <si>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</si>
  <si>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</si>
  <si>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</si>
  <si>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</si>
  <si>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</si>
  <si>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</si>
  <si>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</si>
  <si>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</si>
  <si>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</si>
  <si>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</si>
  <si>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</si>
  <si>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</si>
  <si>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</si>
  <si>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</si>
  <si>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</si>
  <si>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</si>
  <si>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</si>
  <si>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</si>
  <si>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</si>
  <si>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</si>
  <si>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</si>
  <si>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</si>
  <si>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</si>
  <si>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</si>
  <si>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</si>
  <si>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</si>
  <si>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</si>
  <si>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</si>
  <si>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</si>
  <si>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</si>
  <si>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</si>
  <si>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</si>
  <si>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</si>
  <si>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</si>
  <si>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</si>
  <si>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</si>
  <si>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</si>
  <si>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</si>
  <si>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</si>
  <si>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</si>
  <si>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</si>
  <si>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</si>
  <si>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</si>
  <si>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</si>
  <si>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</si>
  <si>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</si>
  <si>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</si>
  <si>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</si>
  <si>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</si>
  <si>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</si>
  <si>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</si>
  <si>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</si>
  <si>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</si>
  <si>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</si>
  <si>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</si>
  <si>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</si>
  <si>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</si>
  <si>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</si>
  <si>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</si>
  <si>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</si>
  <si>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</si>
  <si>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</si>
  <si>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</si>
  <si>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</si>
  <si>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</si>
  <si>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</si>
  <si>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</si>
  <si>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</si>
  <si>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</si>
  <si>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</si>
  <si>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</si>
  <si>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</si>
  <si>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</si>
  <si>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</si>
  <si>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</si>
  <si>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</si>
  <si>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</si>
  <si>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</si>
  <si>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</si>
  <si>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</si>
  <si>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</si>
  <si>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</si>
  <si>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</si>
  <si>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</si>
  <si>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</si>
  <si>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</si>
  <si>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</si>
  <si>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</si>
  <si>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</si>
  <si>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</si>
  <si>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</si>
  <si>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</si>
  <si>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</si>
  <si>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</si>
  <si>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</si>
  <si>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</si>
  <si>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</si>
  <si>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</si>
  <si>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</si>
  <si>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</si>
  <si>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</si>
  <si>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</si>
  <si>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</si>
  <si>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</si>
  <si>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</si>
  <si>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</si>
  <si>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</si>
  <si>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</si>
  <si>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</si>
  <si>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</si>
  <si>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</si>
  <si>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</si>
  <si>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</si>
  <si>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</si>
  <si>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</si>
  <si>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</si>
  <si>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</si>
  <si>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</si>
  <si>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</si>
  <si>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</si>
  <si>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</si>
  <si>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</si>
  <si>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</si>
  <si>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</si>
  <si>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</si>
  <si>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</si>
  <si>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</si>
  <si>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</si>
  <si>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</si>
  <si>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</si>
  <si>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</si>
  <si>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</si>
  <si>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</si>
  <si>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</si>
  <si>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</si>
  <si>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</si>
  <si>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</si>
  <si>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</si>
  <si>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</si>
  <si>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</si>
  <si>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</si>
  <si>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</si>
  <si>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</si>
  <si>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</si>
  <si>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</si>
  <si>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</si>
  <si>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</si>
  <si>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</si>
  <si>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</si>
  <si>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</si>
  <si>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</si>
  <si>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</si>
  <si>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</si>
  <si>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</si>
  <si>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</si>
  <si>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</si>
  <si>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</si>
  <si>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</si>
  <si>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</si>
  <si>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</si>
  <si>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</si>
  <si>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</si>
  <si>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</si>
  <si>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</si>
  <si>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</si>
  <si>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</si>
  <si>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</si>
  <si>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</si>
  <si>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</si>
  <si>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</si>
  <si>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</si>
  <si>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</si>
  <si>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</si>
  <si>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</si>
  <si>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</si>
  <si>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</si>
  <si>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</si>
  <si>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</si>
  <si>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</si>
  <si>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</si>
  <si>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</si>
  <si>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</si>
  <si>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</si>
  <si>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</si>
  <si>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</si>
  <si>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</si>
  <si>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</si>
  <si>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</si>
  <si>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</si>
  <si>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</si>
  <si>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</si>
  <si>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</si>
  <si>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</si>
  <si>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</si>
  <si>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</si>
  <si>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</si>
  <si>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</si>
  <si>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</si>
  <si>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</si>
  <si>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</si>
  <si>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</si>
  <si>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</si>
  <si>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</si>
  <si>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</si>
  <si>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</si>
  <si>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</si>
  <si>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</si>
  <si>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</si>
  <si>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</si>
  <si>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</si>
  <si>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</si>
  <si>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</si>
  <si>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</si>
  <si>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</si>
  <si>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</si>
  <si>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</si>
  <si>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</si>
  <si>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</si>
  <si>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</si>
  <si>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</si>
  <si>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</si>
  <si>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</si>
  <si>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</si>
  <si>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</si>
  <si>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</si>
  <si>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</si>
  <si>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</si>
  <si>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</si>
  <si>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</si>
  <si>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</si>
  <si>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</si>
  <si>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</si>
  <si>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</si>
  <si>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</si>
  <si>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</si>
  <si>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</si>
  <si>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</si>
  <si>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</si>
  <si>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</si>
  <si>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</si>
  <si>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</si>
  <si>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</si>
  <si>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</si>
  <si>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</si>
  <si>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</si>
  <si>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</si>
  <si>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</si>
  <si>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</si>
  <si>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</si>
  <si>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</si>
  <si>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</si>
  <si>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</si>
  <si>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</si>
  <si>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</si>
  <si>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</si>
  <si>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</si>
  <si>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</si>
  <si>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</si>
  <si>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</si>
  <si>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</si>
  <si>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</si>
  <si>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</si>
  <si>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</si>
  <si>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</si>
  <si>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</si>
  <si>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</si>
  <si>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</si>
  <si>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</si>
  <si>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</si>
  <si>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</si>
  <si>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</si>
  <si>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</si>
  <si>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</si>
  <si>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</si>
  <si>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</si>
  <si>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</si>
  <si>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</si>
  <si>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</si>
  <si>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</si>
  <si>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</si>
  <si>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</si>
  <si>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</si>
  <si>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</si>
  <si>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</si>
  <si>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</si>
  <si>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</si>
  <si>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</si>
  <si>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</si>
  <si>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</si>
  <si>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</si>
  <si>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</si>
  <si>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</si>
  <si>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</si>
  <si>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</si>
  <si>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</si>
  <si>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</si>
  <si>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</si>
  <si>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</si>
  <si>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</si>
  <si>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</si>
  <si>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</si>
  <si>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</si>
  <si>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</si>
  <si>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</si>
  <si>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</si>
  <si>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</si>
  <si>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</si>
  <si>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</si>
  <si>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</si>
  <si>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</si>
  <si>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</si>
  <si>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</si>
  <si>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</si>
  <si>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</si>
  <si>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</si>
  <si>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</si>
  <si>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</si>
  <si>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</si>
  <si>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</si>
  <si>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</si>
  <si>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</si>
  <si>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</si>
  <si>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</si>
  <si>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</si>
  <si>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</si>
  <si>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</si>
  <si>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</si>
  <si>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</si>
  <si>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</si>
  <si>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</si>
  <si>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</si>
  <si>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</si>
  <si>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</si>
  <si>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</si>
  <si>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</si>
  <si>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</si>
  <si>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</si>
  <si>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</si>
  <si>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</si>
  <si>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</si>
  <si>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</si>
  <si>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</si>
  <si>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</si>
  <si>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</si>
  <si>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</si>
  <si>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</si>
  <si>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</si>
  <si>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</si>
  <si>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</si>
  <si>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</si>
  <si>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</si>
  <si>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</si>
  <si>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</si>
  <si>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</si>
  <si>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</si>
  <si>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</si>
  <si>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</si>
  <si>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</si>
  <si>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</si>
  <si>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</si>
  <si>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</si>
  <si>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</si>
  <si>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</si>
  <si>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</si>
  <si>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</si>
  <si>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</si>
  <si>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</si>
  <si>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</si>
  <si>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</si>
  <si>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</si>
  <si>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</si>
  <si>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</si>
  <si>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</si>
  <si>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</si>
  <si>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</si>
  <si>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</si>
  <si>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</si>
  <si>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</si>
  <si>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</si>
  <si>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</si>
  <si>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</si>
  <si>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</si>
  <si>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</si>
  <si>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</si>
  <si>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</si>
  <si>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</si>
  <si>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</si>
  <si>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</si>
  <si>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</si>
  <si>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</si>
  <si>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</si>
  <si>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</si>
  <si>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</si>
  <si>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</si>
  <si>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</si>
  <si>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</si>
  <si>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</si>
  <si>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</si>
  <si>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</si>
  <si>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</si>
  <si>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</si>
  <si>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</si>
  <si>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</si>
  <si>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</si>
  <si>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</si>
  <si>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</si>
  <si>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</si>
  <si>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</si>
  <si>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</si>
  <si>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</si>
  <si>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</si>
  <si>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</si>
  <si>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</si>
  <si>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</si>
  <si>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</si>
  <si>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</si>
  <si>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</si>
  <si>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</si>
  <si>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</si>
  <si>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</si>
  <si>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</si>
  <si>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</si>
  <si>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</si>
  <si>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</si>
  <si>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</si>
  <si>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</si>
  <si>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</si>
  <si>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</si>
  <si>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</si>
  <si>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</si>
  <si>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</si>
  <si>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</si>
  <si>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</si>
  <si>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</si>
  <si>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</si>
  <si>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</si>
  <si>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</si>
  <si>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</si>
  <si>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</si>
  <si>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</si>
  <si>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</si>
  <si>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</si>
  <si>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</si>
  <si>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</si>
  <si>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</si>
  <si>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</si>
  <si>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</si>
  <si>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</si>
  <si>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</si>
  <si>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</si>
  <si>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</si>
  <si>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</si>
  <si>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</si>
  <si>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</si>
  <si>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</si>
  <si>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</si>
  <si>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</si>
  <si>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</si>
  <si>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</si>
  <si>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</si>
  <si>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</si>
  <si>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</si>
  <si>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</si>
  <si>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</si>
  <si>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</si>
  <si>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</si>
  <si>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</si>
  <si>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</si>
  <si>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</si>
  <si>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</si>
  <si>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</si>
  <si>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</si>
  <si>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</si>
  <si>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</si>
  <si>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</si>
  <si>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</si>
  <si>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</si>
  <si>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</si>
  <si>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</si>
  <si>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</si>
  <si>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</si>
  <si>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</si>
  <si>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</si>
  <si>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</si>
  <si>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</si>
  <si>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</si>
  <si>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</si>
  <si>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</si>
  <si>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</si>
  <si>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</si>
  <si>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</si>
  <si>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</si>
  <si>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</si>
  <si>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</si>
  <si>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</si>
  <si>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</si>
  <si>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</si>
  <si>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</si>
  <si>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</si>
  <si>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</si>
  <si>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</si>
  <si>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</si>
  <si>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</si>
  <si>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</si>
  <si>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</si>
  <si>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</si>
  <si>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</si>
  <si>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</si>
  <si>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</si>
  <si>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</si>
  <si>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</si>
  <si>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</si>
  <si>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</si>
  <si>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</si>
  <si>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</si>
  <si>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</si>
  <si>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</si>
  <si>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</si>
  <si>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</si>
  <si>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</si>
  <si>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</si>
  <si>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</si>
  <si>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</si>
  <si>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</si>
  <si>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</si>
  <si>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</si>
  <si>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</si>
  <si>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</si>
  <si>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</si>
  <si>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</si>
  <si>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</si>
  <si>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</si>
  <si>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</si>
  <si>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</si>
  <si>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</si>
  <si>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</si>
  <si>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</si>
  <si>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</si>
  <si>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</si>
  <si>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</si>
  <si>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</si>
  <si>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</si>
  <si>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</si>
  <si>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</si>
  <si>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</si>
  <si>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</si>
  <si>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</si>
  <si>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</si>
  <si>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</si>
  <si>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</si>
  <si>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</si>
  <si>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</si>
  <si>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</si>
  <si>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</si>
  <si>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</si>
  <si>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</si>
  <si>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</si>
  <si>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</si>
  <si>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</si>
  <si>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</si>
  <si>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</si>
  <si>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</si>
  <si>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</si>
  <si>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</si>
  <si>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</si>
  <si>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</si>
  <si>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</si>
  <si>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</si>
  <si>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</si>
  <si>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</si>
  <si>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</si>
  <si>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</si>
  <si>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</si>
  <si>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</si>
  <si>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</si>
  <si>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</si>
  <si>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</si>
  <si>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</si>
  <si>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</si>
  <si>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</si>
  <si>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</si>
  <si>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</si>
  <si>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</si>
  <si>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</si>
  <si>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</si>
  <si>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</si>
  <si>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</si>
  <si>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</si>
  <si>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</si>
  <si>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</si>
  <si>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</si>
  <si>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</si>
  <si>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</si>
  <si>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</si>
  <si>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</si>
  <si>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</si>
  <si>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</si>
  <si>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</si>
  <si>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</si>
  <si>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</si>
  <si>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</si>
  <si>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</si>
  <si>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</si>
  <si>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</si>
  <si>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</si>
  <si>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</si>
  <si>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</si>
  <si>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</si>
  <si>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</si>
  <si>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</si>
  <si>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</si>
  <si>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</si>
  <si>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</si>
  <si>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</si>
  <si>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</si>
  <si>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</si>
  <si>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</si>
  <si>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</si>
  <si>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</si>
  <si>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</si>
  <si>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</si>
  <si>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</si>
  <si>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</si>
  <si>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</si>
  <si>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</si>
  <si>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</si>
  <si>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</si>
  <si>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</si>
  <si>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</si>
  <si>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</si>
  <si>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</si>
  <si>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</si>
  <si>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</si>
  <si>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</si>
  <si>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</si>
  <si>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</si>
  <si>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</si>
  <si>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</si>
  <si>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</si>
  <si>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</si>
  <si>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</si>
  <si>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</si>
  <si>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</si>
  <si>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</si>
  <si>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</si>
  <si>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</si>
  <si>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</si>
  <si>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</si>
  <si>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</si>
  <si>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</si>
  <si>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</si>
  <si>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</si>
  <si>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</si>
  <si>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</si>
  <si>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</si>
  <si>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</si>
  <si>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</si>
  <si>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</si>
  <si>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</si>
  <si>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</si>
  <si>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</si>
  <si>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</si>
  <si>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</si>
  <si>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</si>
  <si>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</si>
  <si>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</si>
  <si>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</si>
  <si>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</si>
  <si>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</si>
  <si>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</si>
  <si>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</si>
  <si>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</si>
  <si>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</si>
  <si>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</si>
  <si>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</si>
  <si>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</si>
  <si>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</si>
  <si>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</si>
  <si>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</si>
  <si>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</si>
  <si>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</si>
  <si>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</si>
  <si>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</si>
  <si>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</si>
  <si>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</si>
  <si>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</si>
  <si>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</si>
  <si>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</si>
  <si>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</si>
  <si>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</si>
  <si>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</si>
  <si>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</si>
  <si>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</si>
  <si>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</si>
  <si>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</si>
  <si>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</si>
  <si>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</si>
  <si>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</si>
  <si>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</si>
  <si>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</si>
  <si>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</si>
  <si>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</si>
  <si>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</si>
  <si>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</si>
  <si>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</si>
  <si>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</si>
  <si>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</si>
  <si>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</si>
  <si>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</si>
  <si>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</si>
  <si>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</si>
  <si>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</si>
  <si>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</si>
  <si>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</si>
  <si>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</si>
  <si>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</si>
  <si>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</si>
  <si>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</si>
  <si>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</si>
  <si>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</si>
  <si>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</si>
  <si>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</si>
  <si>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</si>
  <si>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</si>
  <si>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</si>
  <si>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</si>
  <si>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</si>
  <si>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</si>
  <si>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</si>
  <si>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</si>
  <si>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</si>
  <si>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</si>
  <si>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</si>
  <si>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</si>
  <si>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</si>
  <si>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</si>
  <si>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</si>
  <si>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</si>
  <si>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</si>
  <si>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</si>
  <si>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</si>
  <si>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</si>
  <si>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</si>
  <si>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</si>
  <si>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</si>
  <si>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</si>
  <si>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</si>
  <si>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</si>
  <si>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</si>
  <si>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</si>
  <si>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</si>
  <si>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</si>
  <si>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</si>
  <si>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</si>
  <si>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</si>
  <si>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</si>
  <si>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</si>
  <si>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</si>
  <si>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</si>
  <si>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</si>
  <si>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</si>
  <si>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</si>
  <si>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</si>
  <si>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</si>
  <si>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</si>
  <si>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</si>
  <si>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</si>
  <si>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</si>
  <si>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</si>
  <si>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</si>
  <si>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</si>
  <si>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</si>
  <si>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</si>
  <si>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</si>
  <si>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</si>
  <si>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</si>
  <si>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</si>
  <si>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</si>
  <si>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</si>
  <si>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</si>
  <si>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</si>
  <si>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</si>
  <si>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</si>
  <si>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</si>
  <si>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</si>
  <si>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</si>
  <si>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</si>
  <si>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</si>
  <si>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</si>
  <si>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</si>
  <si>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</si>
  <si>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</si>
  <si>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</si>
  <si>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</si>
  <si>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</si>
  <si>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</si>
  <si>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</si>
  <si>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</si>
  <si>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</si>
  <si>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</si>
  <si>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</si>
  <si>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</si>
  <si>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</si>
  <si>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</si>
  <si>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</si>
  <si>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</si>
  <si>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</si>
  <si>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</si>
  <si>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</si>
  <si>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</si>
  <si>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</si>
  <si>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</si>
  <si>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</si>
  <si>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</si>
  <si>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</si>
  <si>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</si>
  <si>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</si>
  <si>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</si>
  <si>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</si>
  <si>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</si>
  <si>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</si>
  <si>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</si>
  <si>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</si>
  <si>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</si>
  <si>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</si>
  <si>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</si>
  <si>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</si>
  <si>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</si>
  <si>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</si>
  <si>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</si>
  <si>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</si>
  <si>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</si>
  <si>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</si>
  <si>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</si>
  <si>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</si>
  <si>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</si>
  <si>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</si>
  <si>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</si>
  <si>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</si>
  <si>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</si>
  <si>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</si>
  <si>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</si>
  <si>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</si>
  <si>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</si>
  <si>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</si>
  <si>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</si>
  <si>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</si>
  <si>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</si>
  <si>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</si>
  <si>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</si>
  <si>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</si>
  <si>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</si>
  <si>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</si>
  <si>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</si>
  <si>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</si>
  <si>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</si>
  <si>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</si>
  <si>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</si>
  <si>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</si>
  <si>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</si>
  <si>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</si>
  <si>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</si>
  <si>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</si>
  <si>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</si>
  <si>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</si>
  <si>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</si>
  <si>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</si>
  <si>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</si>
  <si>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</si>
  <si>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</si>
  <si>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</si>
  <si>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</si>
  <si>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</si>
  <si>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</si>
  <si>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</si>
  <si>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</si>
  <si>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</si>
  <si>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</si>
  <si>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</si>
  <si>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</si>
  <si>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</si>
  <si>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</si>
  <si>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</si>
  <si>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</si>
  <si>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</si>
  <si>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</si>
  <si>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</si>
  <si>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</si>
  <si>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</si>
  <si>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</si>
  <si>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</si>
  <si>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</si>
  <si>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</si>
  <si>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</si>
  <si>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</si>
  <si>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</si>
  <si>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</si>
  <si>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</si>
  <si>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</si>
  <si>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</si>
  <si>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</si>
  <si>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</si>
  <si>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</si>
  <si>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</si>
  <si>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</si>
  <si>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</si>
  <si>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</si>
  <si>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</si>
  <si>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</si>
  <si>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</si>
  <si>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</si>
  <si>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</si>
  <si>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</si>
  <si>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</si>
  <si>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</si>
  <si>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</si>
  <si>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</si>
  <si>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</si>
  <si>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</si>
  <si>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</si>
  <si>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</si>
  <si>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</si>
  <si>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</si>
  <si>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</si>
  <si>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</si>
  <si>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</si>
  <si>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</si>
  <si>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</si>
  <si>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</si>
  <si>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</si>
  <si>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</si>
  <si>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</si>
  <si>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</si>
  <si>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</si>
  <si>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</si>
  <si>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</si>
  <si>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</si>
  <si>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</si>
  <si>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</si>
  <si>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</si>
  <si>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</si>
  <si>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</si>
  <si>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</si>
  <si>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</si>
  <si>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</si>
  <si>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</si>
  <si>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</si>
  <si>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</si>
  <si>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</si>
  <si>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</si>
  <si>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</si>
  <si>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</si>
  <si>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</si>
  <si>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</si>
  <si>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</si>
  <si>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</si>
  <si>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</si>
  <si>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</si>
  <si>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</si>
  <si>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</si>
  <si>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</si>
  <si>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</si>
  <si>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</si>
  <si>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</si>
  <si>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</si>
  <si>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</si>
  <si>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</si>
  <si>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</si>
  <si>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</si>
  <si>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</si>
  <si>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</si>
  <si>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</si>
  <si>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</si>
  <si>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</si>
  <si>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</si>
  <si>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</si>
  <si>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</si>
  <si>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</si>
  <si>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</si>
  <si>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</si>
  <si>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</si>
  <si>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</si>
  <si>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</si>
  <si>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</si>
  <si>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</si>
  <si>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</si>
  <si>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</si>
  <si>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</si>
  <si>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</si>
  <si>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</si>
  <si>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</si>
  <si>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</si>
  <si>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</si>
  <si>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</si>
  <si>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</si>
  <si>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</si>
  <si>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</si>
  <si>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</si>
  <si>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</si>
  <si>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</si>
  <si>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</si>
  <si>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</si>
  <si>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</si>
  <si>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</si>
  <si>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</si>
  <si>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</si>
  <si>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</si>
  <si>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</si>
  <si>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</si>
  <si>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</si>
  <si>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</si>
  <si>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</si>
  <si>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</si>
  <si>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</si>
  <si>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</si>
  <si>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</si>
  <si>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</si>
  <si>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</si>
  <si>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</si>
  <si>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</si>
  <si>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</si>
  <si>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</si>
  <si>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</si>
  <si>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</si>
  <si>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</si>
  <si>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</si>
  <si>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</si>
  <si>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</si>
  <si>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</si>
  <si>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</si>
  <si>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</si>
  <si>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</si>
  <si>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</si>
  <si>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</si>
  <si>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</si>
  <si>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</si>
  <si>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</si>
  <si>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</si>
  <si>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</si>
  <si>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</si>
  <si>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</si>
  <si>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</si>
  <si>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</si>
  <si>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</si>
  <si>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</si>
  <si>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</si>
  <si>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</si>
  <si>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</si>
  <si>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</si>
  <si>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</si>
  <si>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</si>
  <si>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</si>
  <si>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</si>
  <si>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</si>
  <si>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</si>
  <si>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</si>
  <si>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</si>
  <si>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</si>
  <si>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</si>
  <si>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</si>
  <si>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</si>
  <si>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</si>
  <si>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</si>
  <si>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</si>
  <si>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</si>
  <si>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</si>
  <si>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</si>
  <si>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</si>
  <si>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</si>
  <si>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</si>
  <si>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</si>
  <si>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</si>
  <si>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</si>
  <si>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</si>
  <si>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</si>
  <si>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</si>
  <si>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</si>
  <si>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</si>
  <si>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</si>
  <si>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</si>
  <si>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</si>
  <si>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</si>
  <si>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</si>
  <si>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</si>
  <si>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</si>
  <si>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</si>
  <si>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</si>
  <si>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</si>
  <si>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</si>
  <si>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</si>
  <si>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</si>
  <si>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</si>
  <si>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</si>
  <si>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</si>
  <si>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</si>
  <si>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</si>
  <si>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</si>
  <si>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</si>
  <si>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</si>
  <si>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</si>
  <si>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</si>
  <si>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</si>
  <si>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</si>
  <si>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</si>
  <si>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</si>
  <si>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</si>
  <si>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</si>
  <si>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</si>
  <si>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</si>
  <si>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</si>
  <si>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</si>
  <si>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</si>
  <si>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</si>
  <si>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</si>
  <si>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</si>
  <si>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</si>
  <si>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</si>
  <si>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</si>
  <si>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</si>
  <si>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</si>
  <si>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</si>
  <si>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</si>
  <si>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</si>
  <si>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</si>
  <si>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</si>
  <si>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</si>
  <si>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</si>
  <si>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</si>
  <si>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</si>
  <si>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</si>
  <si>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</si>
  <si>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</si>
  <si>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</si>
  <si>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</si>
  <si>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</si>
  <si>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</si>
  <si>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</si>
  <si>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</si>
  <si>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</si>
  <si>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</si>
  <si>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</si>
  <si>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</si>
  <si>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</si>
  <si>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</si>
  <si>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</si>
  <si>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</si>
  <si>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</si>
  <si>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</si>
  <si>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</si>
  <si>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</si>
  <si>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</si>
  <si>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</si>
  <si>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</si>
  <si>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</si>
  <si>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</si>
  <si>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</si>
  <si>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</si>
  <si>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</si>
  <si>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</si>
  <si>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</si>
  <si>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</si>
  <si>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</si>
  <si>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</si>
  <si>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</si>
  <si>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</si>
  <si>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</si>
  <si>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</si>
  <si>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</si>
  <si>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</si>
  <si>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</si>
  <si>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</si>
  <si>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</si>
  <si>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</si>
  <si>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</si>
  <si>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</si>
  <si>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</si>
  <si>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</si>
  <si>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</si>
  <si>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</si>
  <si>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</si>
  <si>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</si>
  <si>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</si>
  <si>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</si>
  <si>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</si>
  <si>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</si>
  <si>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</si>
  <si>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</si>
  <si>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</si>
  <si>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</si>
  <si>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</si>
  <si>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</si>
  <si>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</si>
  <si>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</si>
  <si>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</si>
  <si>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</si>
  <si>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</si>
  <si>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</si>
  <si>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</si>
  <si>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</si>
  <si>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</si>
  <si>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</si>
  <si>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</si>
  <si>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</si>
  <si>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</si>
  <si>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</si>
  <si>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</si>
  <si>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</si>
  <si>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</si>
  <si>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</si>
  <si>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</si>
  <si>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</si>
  <si>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</si>
  <si>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</si>
  <si>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</si>
  <si>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</si>
  <si>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</si>
  <si>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</si>
  <si>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</si>
  <si>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</si>
  <si>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</si>
  <si>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</si>
  <si>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</si>
  <si>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</si>
  <si>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</si>
  <si>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</si>
  <si>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</si>
  <si>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</si>
  <si>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</si>
  <si>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</si>
  <si>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</si>
  <si>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</si>
  <si>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</si>
  <si>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</si>
  <si>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</si>
  <si>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</si>
  <si>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</si>
  <si>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</si>
  <si>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</si>
  <si>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</si>
  <si>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</si>
  <si>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</si>
  <si>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</si>
  <si>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</si>
  <si>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</si>
  <si>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</si>
  <si>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</si>
  <si>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</si>
  <si>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</si>
  <si>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</si>
  <si>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</si>
  <si>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</si>
  <si>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</si>
  <si>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</si>
  <si>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</si>
  <si>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</si>
  <si>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</si>
  <si>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</si>
  <si>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</si>
  <si>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</si>
  <si>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</si>
  <si>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</si>
  <si>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</si>
  <si>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</si>
  <si>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</si>
  <si>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</si>
  <si>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</si>
  <si>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</si>
  <si>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</si>
  <si>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</si>
  <si>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</si>
  <si>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</si>
  <si>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</si>
  <si>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</si>
  <si>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</si>
  <si>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</si>
  <si>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</si>
  <si>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</si>
  <si>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</si>
  <si>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</si>
  <si>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</si>
  <si>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</si>
  <si>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</si>
  <si>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</si>
  <si>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</si>
  <si>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</si>
  <si>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</si>
  <si>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</si>
  <si>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</si>
  <si>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</si>
  <si>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</si>
  <si>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</si>
  <si>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</si>
  <si>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</si>
  <si>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</si>
  <si>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</si>
  <si>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</si>
  <si>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</si>
  <si>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</si>
  <si>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</si>
  <si>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</si>
  <si>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</si>
  <si>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</si>
  <si>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</si>
  <si>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</si>
  <si>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</si>
  <si>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</si>
  <si>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</si>
  <si>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</si>
  <si>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</si>
  <si>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</si>
  <si>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</si>
  <si>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</si>
  <si>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</si>
  <si>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</si>
  <si>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</si>
  <si>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</si>
  <si>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</si>
  <si>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</si>
  <si>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</si>
  <si>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</si>
  <si>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</si>
  <si>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</si>
  <si>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</si>
  <si>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</si>
  <si>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</si>
  <si>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</si>
  <si>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</si>
  <si>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</si>
  <si>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</si>
  <si>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</si>
  <si>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</si>
  <si>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</si>
  <si>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</si>
  <si>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</si>
  <si>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</si>
  <si>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</si>
  <si>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</si>
  <si>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</si>
  <si>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</si>
  <si>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</si>
  <si>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</si>
  <si>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</si>
  <si>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</si>
  <si>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</si>
  <si>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</si>
  <si>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</si>
  <si>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</si>
  <si>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</si>
  <si>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</si>
  <si>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</si>
  <si>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</si>
  <si>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</si>
  <si>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</si>
  <si>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</si>
  <si>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</si>
  <si>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</si>
  <si>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</si>
  <si>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</si>
  <si>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</si>
  <si>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</si>
  <si>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</si>
  <si>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</si>
  <si>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</si>
  <si>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</si>
  <si>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</si>
  <si>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</si>
  <si>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</si>
  <si>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</si>
  <si>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</si>
  <si>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</si>
  <si>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</si>
  <si>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</si>
  <si>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</si>
  <si>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</si>
  <si>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</si>
  <si>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</si>
  <si>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</si>
  <si>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</si>
  <si>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</si>
  <si>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</si>
  <si>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</si>
  <si>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</si>
  <si>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</si>
  <si>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</si>
  <si>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</si>
  <si>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</si>
  <si>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</si>
  <si>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</si>
  <si>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</si>
  <si>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</si>
  <si>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</si>
  <si>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</si>
  <si>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</si>
  <si>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</si>
  <si>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</si>
  <si>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</si>
  <si>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</si>
  <si>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</si>
  <si>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</si>
  <si>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</si>
  <si>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</si>
  <si>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</si>
  <si>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</si>
  <si>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</si>
  <si>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</si>
  <si>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</si>
  <si>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</si>
  <si>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</si>
  <si>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</si>
  <si>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</si>
  <si>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</si>
  <si>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</si>
  <si>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</si>
  <si>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</si>
  <si>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</si>
  <si>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</si>
  <si>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</si>
  <si>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</si>
  <si>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</si>
  <si>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</si>
  <si>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</si>
  <si>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</si>
  <si>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</si>
  <si>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</si>
  <si>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</si>
  <si>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</si>
  <si>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</si>
  <si>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</si>
  <si>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</si>
  <si>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</si>
  <si>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</si>
  <si>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</si>
  <si>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</si>
  <si>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</si>
  <si>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</si>
  <si>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</si>
  <si>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</si>
  <si>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</si>
  <si>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</si>
  <si>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</si>
  <si>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</si>
  <si>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</si>
  <si>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</si>
  <si>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</si>
  <si>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</si>
  <si>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</si>
  <si>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</si>
  <si>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</si>
  <si>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</si>
  <si>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</si>
  <si>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</si>
  <si>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</si>
  <si>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</si>
  <si>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</si>
  <si>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</si>
  <si>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</si>
  <si>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</si>
  <si>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</si>
  <si>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</si>
  <si>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</si>
  <si>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</si>
  <si>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</si>
  <si>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</si>
  <si>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</si>
  <si>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</si>
  <si>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</si>
  <si>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</si>
  <si>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</si>
  <si>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</si>
  <si>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</si>
  <si>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</si>
  <si>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</si>
  <si>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</si>
  <si>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</si>
  <si>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</si>
  <si>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</si>
  <si>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</si>
  <si>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</si>
  <si>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</si>
  <si>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</si>
  <si>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</si>
  <si>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</si>
  <si>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</si>
  <si>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</si>
  <si>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</si>
  <si>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</si>
  <si>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</si>
  <si>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</si>
  <si>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</si>
  <si>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</si>
  <si>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</si>
  <si>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</si>
  <si>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</si>
  <si>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</si>
  <si>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</si>
  <si>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</si>
  <si>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</si>
  <si>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</si>
  <si>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</si>
  <si>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</si>
  <si>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</si>
  <si>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</si>
  <si>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</si>
  <si>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</si>
  <si>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</si>
  <si>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</si>
  <si>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</si>
  <si>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</si>
  <si>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</si>
  <si>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</si>
  <si>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</si>
  <si>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</si>
  <si>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</si>
  <si>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</si>
  <si>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</si>
  <si>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</si>
  <si>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</si>
  <si>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</si>
  <si>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</si>
  <si>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</si>
  <si>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</si>
  <si>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</si>
  <si>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</si>
  <si>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</si>
  <si>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</si>
  <si>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</si>
  <si>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</si>
  <si>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</si>
  <si>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</si>
  <si>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</si>
  <si>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</si>
  <si>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</si>
  <si>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</si>
  <si>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</si>
  <si>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</si>
  <si>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</si>
  <si>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</si>
  <si>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</si>
  <si>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</si>
  <si>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</si>
  <si>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</si>
  <si>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</si>
  <si>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</si>
  <si>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</si>
  <si>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</si>
  <si>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</si>
  <si>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</si>
  <si>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</si>
  <si>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</si>
  <si>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</si>
  <si>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</si>
  <si>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</si>
  <si>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</si>
  <si>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</si>
  <si>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</si>
  <si>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</si>
  <si>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</si>
  <si>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</si>
  <si>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</si>
  <si>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</si>
  <si>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</si>
  <si>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</si>
  <si>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</si>
  <si>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</si>
  <si>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</si>
  <si>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</si>
  <si>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</si>
  <si>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</si>
  <si>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</si>
  <si>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</si>
  <si>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</si>
  <si>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</si>
  <si>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</si>
  <si>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</si>
  <si>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</si>
  <si>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</si>
  <si>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</si>
  <si>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</si>
  <si>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</si>
  <si>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</si>
  <si>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</si>
  <si>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</si>
  <si>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</si>
  <si>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</si>
  <si>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</si>
  <si>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</si>
  <si>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</si>
  <si>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</si>
  <si>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</si>
  <si>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</si>
  <si>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</si>
  <si>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</si>
  <si>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</si>
  <si>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</si>
  <si>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</si>
  <si>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</si>
  <si>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</si>
  <si>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</si>
  <si>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</si>
  <si>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</si>
  <si>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</si>
  <si>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</si>
  <si>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</si>
  <si>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</si>
  <si>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</si>
  <si>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</si>
  <si>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</si>
  <si>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</si>
  <si>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</si>
  <si>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</si>
  <si>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</si>
  <si>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</si>
  <si>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</si>
  <si>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</si>
  <si>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</si>
  <si>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</si>
  <si>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</si>
  <si>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</si>
  <si>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</si>
  <si>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</si>
  <si>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</si>
  <si>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</si>
  <si>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</si>
  <si>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</si>
  <si>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</si>
  <si>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</si>
  <si>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</si>
  <si>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</si>
  <si>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</si>
  <si>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</si>
  <si>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</si>
  <si>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</si>
  <si>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</si>
  <si>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</si>
  <si>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</si>
  <si>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</si>
  <si>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</si>
  <si>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</si>
  <si>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</si>
  <si>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</si>
  <si>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</si>
  <si>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</si>
  <si>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</si>
  <si>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</si>
  <si>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</si>
  <si>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</si>
  <si>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</si>
  <si>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</si>
  <si>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</si>
  <si>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</si>
  <si>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</si>
  <si>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</si>
  <si>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</si>
  <si>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</si>
  <si>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</si>
  <si>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</si>
  <si>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</si>
  <si>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</si>
  <si>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</si>
  <si>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</si>
  <si>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</si>
  <si>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</si>
  <si>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</si>
  <si>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</si>
  <si>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</si>
  <si>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</si>
  <si>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</si>
  <si>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</si>
  <si>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</si>
  <si>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</si>
  <si>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</si>
  <si>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</si>
  <si>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</si>
  <si>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</si>
  <si>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</si>
  <si>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</si>
  <si>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</si>
  <si>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</si>
  <si>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</si>
  <si>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</si>
  <si>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</si>
  <si>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</si>
  <si>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</si>
  <si>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</si>
  <si>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</si>
  <si>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</si>
  <si>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</si>
  <si>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</si>
  <si>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</si>
  <si>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</si>
  <si>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</si>
  <si>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</si>
  <si>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</si>
  <si>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</si>
  <si>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</si>
  <si>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</si>
  <si>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</si>
  <si>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</si>
  <si>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</si>
  <si>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</si>
  <si>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</si>
  <si>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</si>
  <si>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</si>
  <si>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</si>
  <si>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</si>
  <si>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</si>
  <si>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</si>
  <si>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</si>
  <si>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</si>
  <si>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</si>
  <si>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</si>
  <si>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</si>
  <si>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</si>
  <si>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</si>
  <si>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</si>
  <si>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</si>
  <si>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</si>
  <si>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</si>
  <si>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</si>
  <si>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</si>
  <si>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</si>
  <si>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</si>
  <si>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</si>
  <si>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</si>
  <si>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</si>
  <si>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</si>
  <si>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</si>
  <si>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</si>
  <si>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</si>
  <si>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</si>
  <si>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</si>
  <si>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</si>
  <si>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</si>
  <si>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</si>
  <si>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</si>
  <si>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</si>
  <si>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</si>
  <si>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</si>
  <si>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</si>
  <si>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</si>
  <si>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</si>
  <si>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</si>
  <si>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</si>
  <si>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</si>
  <si>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</si>
  <si>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</si>
  <si>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</si>
  <si>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</si>
  <si>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</si>
  <si>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</si>
  <si>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</si>
  <si>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</si>
  <si>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</si>
  <si>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</si>
  <si>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</si>
  <si>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</si>
  <si>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</si>
  <si>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</si>
  <si>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</si>
  <si>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</si>
  <si>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</si>
  <si>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</si>
  <si>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</si>
  <si>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</si>
  <si>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</si>
  <si>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</si>
  <si>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</si>
  <si>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</si>
  <si>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</si>
  <si>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</si>
  <si>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</si>
  <si>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</si>
  <si>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</si>
  <si>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</si>
  <si>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</si>
  <si>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</si>
  <si>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</si>
  <si>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</si>
  <si>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</si>
  <si>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</si>
  <si>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</si>
  <si>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</si>
  <si>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</si>
  <si>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</si>
  <si>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</si>
  <si>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</si>
  <si>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</si>
  <si>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</si>
  <si>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</si>
  <si>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</si>
  <si>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</si>
  <si>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</si>
  <si>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</si>
  <si>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</si>
  <si>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</si>
  <si>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</si>
  <si>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</si>
  <si>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</si>
  <si>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</si>
  <si>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</si>
  <si>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</si>
  <si>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</si>
  <si>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</si>
  <si>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</si>
  <si>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</si>
  <si>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</si>
  <si>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</si>
  <si>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</si>
  <si>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</si>
  <si>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</si>
  <si>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</si>
  <si>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</si>
  <si>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</si>
  <si>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</si>
  <si>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</si>
  <si>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</si>
  <si>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</si>
  <si>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</si>
  <si>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</si>
  <si>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</si>
  <si>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</si>
  <si>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</si>
  <si>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</si>
  <si>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</si>
  <si>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</si>
  <si>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</si>
  <si>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</si>
  <si>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</si>
  <si>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</si>
  <si>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</si>
  <si>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</si>
  <si>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</si>
  <si>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</si>
  <si>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</si>
  <si>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</si>
  <si>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</si>
  <si>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</si>
  <si>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</si>
  <si>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</si>
  <si>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</si>
  <si>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</si>
  <si>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</si>
  <si>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</si>
  <si>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</si>
  <si>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</si>
  <si>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</si>
  <si>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</si>
  <si>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</si>
  <si>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</si>
  <si>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</si>
  <si>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</si>
  <si>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</si>
  <si>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</si>
  <si>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</si>
  <si>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</si>
  <si>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</si>
  <si>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</si>
  <si>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</si>
  <si>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</si>
  <si>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</si>
  <si>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</si>
  <si>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</si>
  <si>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</si>
  <si>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</si>
  <si>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</si>
  <si>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</si>
  <si>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</si>
  <si>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</si>
  <si>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</si>
  <si>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</si>
  <si>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</si>
  <si>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</si>
  <si>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</si>
  <si>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</si>
  <si>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</si>
  <si>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</si>
  <si>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</si>
  <si>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</si>
  <si>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</si>
  <si>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</si>
  <si>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</si>
  <si>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</si>
  <si>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</si>
  <si>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</si>
  <si>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</si>
  <si>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</si>
  <si>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</si>
  <si>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</si>
  <si>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</si>
  <si>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</si>
  <si>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</si>
  <si>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</si>
  <si>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</si>
  <si>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</si>
  <si>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</si>
  <si>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</si>
  <si>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</si>
  <si>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</si>
  <si>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</si>
  <si>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</si>
  <si>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</si>
  <si>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</si>
  <si>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</si>
  <si>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</si>
  <si>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</si>
  <si>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</si>
  <si>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</si>
  <si>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</si>
  <si>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</si>
  <si>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</si>
  <si>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</si>
  <si>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</si>
  <si>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</si>
  <si>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</si>
  <si>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</si>
  <si>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</si>
  <si>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</si>
  <si>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</si>
  <si>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</si>
  <si>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</si>
  <si>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</si>
  <si>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</si>
  <si>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</si>
  <si>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</si>
  <si>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</si>
  <si>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</si>
  <si>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</si>
  <si>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</si>
  <si>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</si>
  <si>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</si>
  <si>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</si>
  <si>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</si>
  <si>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</si>
  <si>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</si>
  <si>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</si>
  <si>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</si>
  <si>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</si>
  <si>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</si>
  <si>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</si>
  <si>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</si>
  <si>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</si>
  <si>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</si>
  <si>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</si>
  <si>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</si>
  <si>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</si>
  <si>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</si>
  <si>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</si>
  <si>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</si>
  <si>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</si>
  <si>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</si>
  <si>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</si>
  <si>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</si>
  <si>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</si>
  <si>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</si>
  <si>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</si>
  <si>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</si>
  <si>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</si>
  <si>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</si>
  <si>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</si>
  <si>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</si>
  <si>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</si>
  <si>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</si>
  <si>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</si>
  <si>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</si>
  <si>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</si>
  <si>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</si>
  <si>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</si>
  <si>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</si>
  <si>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</si>
  <si>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</si>
  <si>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</si>
  <si>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</si>
  <si>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</si>
  <si>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</si>
  <si>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</si>
  <si>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</si>
  <si>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</si>
  <si>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</si>
  <si>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</si>
  <si>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</si>
  <si>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</si>
  <si>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</si>
  <si>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</si>
  <si>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</si>
  <si>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</si>
  <si>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</si>
  <si>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</si>
  <si>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</si>
  <si>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</si>
  <si>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</si>
  <si>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</si>
  <si>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</si>
  <si>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</si>
  <si>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</si>
  <si>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</si>
  <si>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</si>
  <si>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</si>
  <si>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</si>
  <si>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</si>
  <si>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</si>
  <si>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</si>
  <si>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</si>
  <si>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</si>
  <si>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</si>
  <si>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</si>
  <si>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</si>
  <si>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</si>
  <si>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</si>
  <si>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</si>
  <si>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</si>
  <si>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</si>
  <si>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</si>
  <si>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</si>
  <si>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</si>
  <si>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</si>
  <si>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</si>
  <si>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</si>
  <si>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</si>
  <si>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</si>
  <si>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</si>
  <si>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</si>
  <si>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</si>
  <si>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</si>
  <si>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</si>
  <si>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</si>
  <si>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</si>
  <si>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</si>
  <si>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</si>
  <si>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</si>
  <si>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</si>
  <si>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</si>
  <si>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</si>
  <si>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</si>
  <si>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</si>
  <si>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</si>
  <si>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</si>
  <si>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</si>
  <si>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</si>
  <si>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</si>
  <si>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</si>
  <si>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</si>
  <si>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</si>
  <si>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</si>
  <si>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</si>
  <si>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</si>
  <si>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</si>
  <si>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</si>
  <si>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</si>
  <si>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</si>
  <si>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</si>
  <si>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</si>
  <si>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</si>
  <si>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</si>
  <si>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</si>
  <si>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</si>
  <si>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</si>
  <si>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</si>
  <si>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</si>
  <si>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</si>
  <si>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</si>
  <si>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</si>
  <si>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</si>
  <si>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</si>
  <si>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</si>
  <si>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</si>
  <si>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</si>
  <si>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</si>
  <si>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</si>
  <si>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</si>
  <si>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</si>
  <si>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</si>
  <si>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</si>
  <si>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</si>
  <si>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</si>
  <si>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</si>
  <si>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</si>
  <si>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</si>
  <si>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</si>
  <si>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</si>
  <si>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</si>
  <si>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</si>
  <si>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</si>
  <si>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</si>
  <si>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</si>
  <si>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</si>
  <si>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</si>
  <si>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</si>
  <si>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</si>
  <si>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</si>
  <si>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</si>
  <si>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</si>
  <si>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</si>
  <si>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</si>
  <si>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</si>
  <si>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</si>
  <si>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</si>
  <si>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</si>
  <si>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</si>
  <si>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</si>
  <si>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</si>
  <si>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</si>
  <si>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</si>
  <si>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</si>
  <si>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</si>
  <si>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</si>
  <si>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</si>
  <si>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</si>
  <si>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</si>
  <si>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</si>
  <si>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</si>
  <si>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</si>
  <si>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</si>
  <si>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</si>
  <si>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</si>
  <si>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</si>
  <si>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</si>
  <si>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</si>
  <si>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</si>
  <si>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</si>
  <si>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</si>
  <si>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</si>
  <si>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</si>
  <si>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</si>
  <si>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</si>
  <si>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</si>
  <si>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</si>
  <si>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</si>
  <si>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</si>
  <si>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</si>
  <si>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</si>
  <si>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</si>
  <si>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</si>
  <si>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</si>
  <si>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</si>
  <si>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</si>
  <si>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</si>
  <si>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</si>
  <si>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</si>
  <si>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</si>
  <si>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</si>
  <si>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</si>
  <si>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</si>
  <si>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</si>
  <si>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</si>
  <si>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</si>
  <si>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</si>
  <si>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</si>
  <si>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</si>
  <si>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</si>
  <si>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</si>
  <si>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</si>
  <si>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</si>
  <si>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</si>
  <si>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</si>
  <si>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</si>
  <si>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</si>
  <si>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</si>
  <si>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</si>
  <si>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</si>
  <si>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</si>
  <si>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</si>
  <si>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</si>
  <si>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</si>
  <si>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</si>
  <si>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</si>
  <si>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</si>
  <si>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</si>
  <si>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</si>
  <si>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</si>
  <si>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</si>
  <si>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</si>
  <si>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</si>
  <si>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</si>
  <si>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</si>
  <si>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</si>
  <si>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</si>
  <si>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</si>
  <si>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</si>
  <si>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</si>
  <si>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</si>
  <si>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</si>
  <si>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</si>
  <si>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</si>
  <si>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</si>
  <si>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</si>
  <si>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</si>
  <si>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</si>
  <si>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</si>
  <si>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</si>
  <si>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</si>
  <si>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</si>
  <si>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</si>
  <si>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</si>
  <si>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</si>
  <si>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</si>
  <si>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</si>
  <si>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</si>
  <si>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</si>
  <si>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</si>
  <si>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</si>
  <si>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</si>
  <si>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</si>
  <si>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</si>
  <si>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</si>
  <si>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</si>
  <si>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</si>
  <si>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</si>
  <si>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</si>
  <si>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</si>
  <si>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</si>
  <si>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</si>
  <si>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</si>
  <si>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</si>
  <si>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</si>
  <si>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</si>
  <si>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</si>
  <si>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</si>
  <si>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</si>
  <si>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</si>
  <si>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</si>
  <si>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</si>
  <si>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</si>
  <si>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</si>
  <si>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</si>
  <si>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</si>
  <si>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</si>
  <si>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</si>
  <si>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</si>
  <si>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</si>
  <si>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</si>
  <si>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</si>
  <si>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</si>
  <si>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</si>
  <si>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</si>
  <si>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</si>
  <si>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</si>
  <si>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</si>
  <si>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</si>
  <si>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</si>
  <si>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</si>
  <si>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</si>
  <si>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</si>
  <si>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</si>
  <si>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</si>
  <si>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</si>
  <si>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</si>
  <si>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</si>
  <si>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</si>
  <si>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</si>
  <si>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</si>
  <si>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</si>
  <si>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</si>
  <si>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</si>
  <si>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</si>
  <si>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</si>
  <si>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</si>
  <si>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</si>
  <si>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</si>
  <si>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</si>
  <si>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</si>
  <si>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</si>
  <si>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</si>
  <si>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</si>
  <si>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</si>
  <si>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</si>
  <si>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</si>
  <si>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</si>
  <si>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</si>
  <si>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</si>
  <si>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</si>
  <si>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</si>
  <si>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</si>
  <si>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</si>
  <si>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</si>
  <si>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</si>
  <si>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</si>
  <si>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</si>
  <si>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</si>
  <si>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</si>
  <si>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</si>
  <si>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</si>
  <si>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</si>
  <si>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</si>
  <si>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</si>
  <si>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</si>
  <si>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</si>
  <si>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</si>
  <si>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</si>
  <si>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</si>
  <si>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</si>
  <si>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</si>
  <si>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</si>
  <si>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</si>
  <si>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</si>
  <si>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</si>
  <si>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</si>
  <si>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</si>
  <si>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</si>
  <si>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</si>
  <si>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</si>
  <si>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</si>
  <si>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</si>
  <si>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</si>
  <si>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</si>
  <si>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</si>
  <si>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</si>
  <si>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</si>
  <si>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</si>
  <si>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</si>
  <si>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</si>
  <si>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</si>
  <si>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</si>
  <si>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</si>
  <si>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</si>
  <si>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</si>
  <si>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</si>
  <si>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</si>
  <si>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</si>
  <si>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</si>
  <si>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</si>
  <si>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</si>
  <si>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</si>
  <si>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</si>
  <si>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</si>
  <si>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</si>
  <si>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</si>
  <si>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</si>
  <si>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</si>
  <si>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</si>
  <si>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</si>
  <si>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</si>
  <si>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</si>
  <si>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</si>
  <si>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</si>
  <si>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</si>
  <si>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</si>
  <si>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</si>
  <si>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</si>
  <si>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</si>
  <si>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</si>
  <si>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</si>
  <si>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</si>
  <si>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</si>
  <si>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</si>
  <si>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</si>
  <si>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</si>
  <si>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</si>
  <si>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</si>
  <si>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</si>
  <si>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</si>
  <si>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</si>
  <si>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</si>
  <si>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</si>
  <si>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</si>
  <si>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</si>
  <si>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</si>
  <si>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</si>
  <si>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</si>
  <si>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</si>
  <si>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</si>
  <si>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</si>
  <si>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</si>
  <si>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</si>
  <si>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</si>
  <si>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</si>
  <si>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</si>
  <si>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</si>
  <si>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</si>
  <si>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</si>
  <si>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</si>
  <si>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</si>
  <si>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</si>
  <si>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</si>
  <si>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</si>
  <si>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</si>
  <si>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</si>
  <si>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</si>
  <si>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</si>
  <si>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</si>
  <si>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</si>
  <si>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</si>
  <si>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</si>
  <si>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</si>
  <si>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</si>
  <si>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</si>
  <si>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</si>
  <si>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</si>
  <si>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</si>
  <si>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</si>
  <si>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</si>
  <si>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</si>
  <si>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</si>
  <si>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</si>
  <si>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</si>
  <si>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</si>
  <si>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</si>
  <si>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</si>
  <si>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</si>
  <si>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</si>
  <si>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</si>
  <si>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</si>
  <si>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</si>
  <si>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</si>
  <si>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</si>
  <si>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</si>
  <si>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</si>
  <si>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</si>
  <si>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</si>
  <si>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</si>
  <si>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</si>
  <si>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</si>
  <si>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</si>
  <si>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</si>
  <si>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</si>
  <si>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</si>
  <si>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</si>
  <si>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</si>
  <si>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</si>
  <si>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</si>
  <si>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</si>
  <si>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</si>
  <si>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</si>
  <si>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</si>
  <si>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</si>
  <si>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</si>
  <si>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</si>
  <si>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</si>
  <si>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</si>
  <si>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</si>
  <si>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</si>
  <si>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</si>
  <si>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</si>
  <si>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</si>
  <si>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</si>
  <si>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</si>
  <si>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</si>
  <si>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</si>
  <si>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</si>
  <si>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</si>
  <si>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</si>
  <si>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</si>
  <si>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</si>
  <si>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</si>
  <si>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</si>
  <si>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</si>
  <si>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</si>
  <si>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</si>
  <si>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</si>
  <si>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</si>
  <si>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</si>
  <si>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</si>
  <si>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</si>
  <si>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</si>
  <si>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</si>
  <si>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</si>
  <si>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</si>
  <si>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</si>
  <si>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</si>
  <si>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</si>
  <si>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</si>
  <si>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</si>
  <si>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</si>
  <si>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</si>
  <si>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</si>
  <si>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</si>
  <si>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</si>
  <si>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</si>
  <si>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</si>
  <si>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</si>
  <si>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</si>
  <si>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</si>
  <si>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</si>
  <si>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</si>
  <si>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</si>
  <si>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</si>
  <si>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</si>
  <si>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</si>
  <si>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</si>
  <si>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</si>
  <si>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</si>
  <si>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</si>
  <si>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</si>
  <si>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</si>
  <si>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</si>
  <si>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</si>
  <si>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</si>
  <si>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</si>
  <si>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</si>
  <si>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</si>
  <si>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</si>
  <si>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</si>
  <si>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</si>
  <si>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</si>
  <si>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</si>
  <si>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</si>
  <si>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</si>
  <si>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</si>
  <si>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</si>
  <si>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</si>
  <si>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</si>
  <si>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</si>
  <si>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</si>
  <si>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</si>
  <si>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</si>
  <si>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</si>
  <si>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</si>
  <si>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</si>
  <si>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</si>
  <si>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</si>
  <si>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</si>
  <si>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</si>
  <si>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</si>
  <si>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</si>
  <si>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</si>
  <si>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</si>
  <si>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</si>
  <si>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</si>
  <si>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</si>
  <si>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</si>
  <si>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</si>
  <si>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</si>
  <si>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</si>
  <si>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</si>
  <si>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</si>
  <si>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</si>
  <si>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</si>
  <si>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</si>
  <si>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</si>
  <si>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</si>
  <si>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</si>
  <si>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</si>
  <si>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</si>
  <si>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</si>
  <si>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</si>
  <si>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</si>
  <si>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</si>
  <si>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</si>
  <si>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</si>
  <si>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</si>
  <si>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</si>
  <si>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</si>
  <si>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</si>
  <si>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</si>
  <si>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</si>
  <si>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</si>
  <si>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</si>
  <si>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</si>
  <si>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</si>
  <si>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</si>
  <si>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</si>
  <si>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</si>
  <si>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</si>
  <si>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</si>
  <si>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</si>
  <si>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</si>
  <si>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</si>
  <si>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</si>
  <si>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</si>
  <si>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</si>
  <si>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</si>
  <si>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</si>
  <si>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</si>
  <si>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</si>
  <si>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</si>
  <si>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</si>
  <si>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</si>
  <si>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</si>
  <si>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</si>
  <si>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</si>
  <si>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</si>
  <si>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</si>
  <si>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</si>
  <si>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</si>
  <si>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</si>
  <si>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</si>
  <si>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</si>
  <si>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</si>
  <si>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</si>
  <si>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</si>
  <si>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</si>
  <si>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</si>
  <si>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</si>
  <si>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</si>
  <si>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</si>
  <si>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</si>
  <si>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</si>
  <si>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</si>
  <si>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</si>
  <si>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</si>
  <si>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</si>
  <si>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</si>
  <si>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</si>
  <si>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</si>
  <si>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</si>
  <si>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</si>
  <si>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</si>
  <si>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</si>
  <si>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</si>
  <si>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</si>
  <si>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</si>
  <si>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</si>
  <si>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</si>
  <si>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</si>
  <si>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</si>
  <si>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</si>
  <si>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</si>
  <si>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</si>
  <si>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</si>
  <si>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</si>
  <si>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</si>
  <si>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</si>
  <si>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</si>
  <si>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</si>
  <si>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</si>
  <si>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</si>
  <si>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</si>
  <si>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</si>
  <si>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</si>
  <si>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</si>
  <si>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</si>
  <si>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</si>
  <si>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</si>
  <si>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</si>
  <si>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</si>
  <si>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</si>
  <si>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</si>
  <si>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</si>
  <si>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</si>
  <si>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</si>
  <si>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</si>
  <si>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</si>
  <si>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</si>
  <si>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</si>
  <si>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</si>
  <si>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</si>
  <si>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</si>
  <si>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</si>
  <si>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</si>
  <si>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</si>
  <si>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</si>
  <si>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</si>
  <si>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</si>
  <si>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</si>
  <si>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</si>
  <si>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</si>
  <si>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</si>
  <si>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</si>
  <si>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</si>
  <si>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</si>
  <si>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</si>
  <si>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</si>
  <si>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</si>
  <si>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</si>
  <si>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</si>
  <si>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</si>
  <si>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</si>
  <si>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</si>
  <si>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</si>
  <si>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</si>
  <si>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</si>
  <si>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</si>
  <si>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</si>
  <si>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</si>
  <si>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</si>
  <si>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</si>
  <si>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</si>
  <si>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</si>
  <si>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</si>
  <si>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</si>
  <si>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</si>
  <si>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</si>
  <si>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</si>
  <si>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</si>
  <si>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</si>
  <si>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</si>
  <si>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</si>
  <si>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</si>
  <si>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</si>
  <si>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</si>
  <si>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</si>
  <si>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</si>
  <si>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</si>
  <si>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</si>
  <si>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</si>
  <si>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</si>
  <si>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</si>
  <si>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</si>
  <si>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</si>
  <si>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</si>
  <si>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</si>
  <si>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</si>
  <si>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</si>
  <si>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</si>
  <si>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</si>
  <si>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</si>
  <si>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</si>
  <si>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</si>
  <si>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</si>
  <si>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</si>
  <si>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</si>
  <si>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</si>
  <si>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</si>
  <si>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</si>
  <si>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</si>
  <si>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</si>
  <si>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</si>
  <si>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</si>
  <si>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</si>
  <si>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</si>
  <si>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</si>
  <si>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</si>
  <si>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</si>
  <si>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</si>
  <si>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</si>
  <si>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</si>
  <si>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</si>
  <si>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</si>
  <si>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</si>
  <si>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</si>
  <si>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</si>
  <si>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</si>
  <si>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</si>
  <si>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</si>
  <si>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</si>
  <si>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</si>
  <si>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</si>
  <si>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</si>
  <si>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</si>
  <si>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</si>
  <si>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</si>
  <si>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</si>
  <si>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</si>
  <si>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</si>
  <si>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</si>
  <si>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</si>
  <si>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</si>
  <si>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</si>
  <si>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</si>
  <si>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</si>
  <si>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</si>
  <si>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</si>
  <si>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</si>
  <si>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</si>
  <si>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</si>
  <si>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</si>
  <si>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</si>
  <si>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</si>
  <si>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</si>
  <si>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</si>
  <si>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</si>
  <si>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</si>
  <si>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</si>
  <si>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</si>
  <si>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</si>
  <si>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</si>
  <si>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</si>
  <si>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</si>
  <si>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</si>
  <si>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</si>
  <si>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</si>
  <si>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</si>
  <si>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</si>
  <si>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</si>
  <si>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</si>
  <si>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</si>
  <si>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</si>
  <si>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</si>
  <si>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</si>
  <si>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</si>
  <si>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</si>
  <si>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</si>
  <si>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</si>
  <si>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</si>
  <si>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</si>
  <si>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</si>
  <si>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</si>
  <si>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</si>
  <si>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</si>
  <si>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</si>
  <si>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</si>
  <si>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</si>
  <si>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</si>
  <si>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</si>
  <si>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</si>
  <si>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</si>
  <si>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</si>
  <si>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</si>
  <si>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</si>
  <si>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</si>
  <si>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</si>
  <si>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</si>
  <si>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</si>
  <si>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</si>
  <si>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</si>
  <si>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</si>
  <si>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</si>
  <si>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</si>
  <si>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</si>
  <si>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</si>
  <si>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</si>
  <si>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</si>
  <si>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</si>
  <si>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</si>
  <si>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</si>
  <si>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</si>
  <si>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</si>
  <si>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</si>
  <si>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</si>
  <si>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</si>
  <si>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</si>
  <si>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</si>
  <si>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</si>
  <si>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</si>
  <si>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</si>
  <si>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</si>
  <si>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</si>
  <si>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</si>
  <si>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</si>
  <si>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</si>
  <si>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</si>
  <si>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</si>
  <si>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</si>
  <si>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</si>
  <si>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</si>
  <si>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</si>
  <si>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</si>
  <si>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</si>
  <si>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</si>
  <si>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</si>
  <si>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</si>
  <si>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</si>
  <si>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</si>
  <si>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</si>
  <si>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</si>
  <si>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</si>
  <si>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</si>
  <si>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</si>
  <si>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</si>
  <si>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</si>
  <si>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</si>
  <si>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</si>
  <si>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</si>
  <si>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</si>
  <si>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</si>
  <si>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</si>
  <si>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</si>
  <si>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</si>
  <si>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</si>
  <si>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</si>
  <si>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</si>
  <si>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</si>
  <si>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</si>
  <si>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</si>
  <si>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</si>
  <si>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</si>
  <si>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</si>
  <si>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</si>
  <si>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</si>
  <si>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</si>
  <si>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</si>
  <si>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</si>
  <si>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</si>
  <si>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</si>
  <si>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</si>
  <si>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</si>
  <si>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</si>
  <si>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</si>
  <si>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</si>
  <si>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</si>
  <si>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</si>
  <si>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</si>
  <si>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</si>
  <si>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Javna vatrogasna postrojba Opatija</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</si>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</sst>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7682762</v>
      </c>
      <c r="D2" s="6">
        <f>'PR-RAS'!E6</f>
        <v>8464207.0500000007</v>
      </c>
      <c r="E2" s="6">
        <v>0</v>
      </c>
      <c r="F2" s="6">
        <v>0</v>
      </c>
      <c r="G2" s="7">
        <f t="shared" ref="G2:G264" si="0">(B2/1000)*(C2*1+D2*2)</f>
        <v>24611.176100000001</v>
      </c>
      <c r="H2" s="7">
        <f t="shared" ref="H2:H264" si="1">ABS(C2-ROUND(C2,0))+ABS(D2-ROUND(D2,0))</f>
        <v>5.000000074505806E-2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3323807</v>
      </c>
      <c r="D46" s="1">
        <f>'PR-RAS'!E50</f>
        <v>3617212.96</v>
      </c>
      <c r="E46" s="1">
        <v>0</v>
      </c>
      <c r="F46" s="1">
        <v>0</v>
      </c>
      <c r="G46" s="2">
        <f t="shared" si="0"/>
        <v>475120.48139999999</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3270565</v>
      </c>
      <c r="D55" s="1">
        <f>'PR-RAS'!E59</f>
        <v>3599993.98</v>
      </c>
      <c r="E55" s="1">
        <v>0</v>
      </c>
      <c r="F55" s="1">
        <v>0</v>
      </c>
      <c r="G55" s="2">
        <f t="shared" si="0"/>
        <v>565409.85984000005</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3119741</v>
      </c>
      <c r="D56" s="1">
        <f>'PR-RAS'!E60</f>
        <v>3449753.36</v>
      </c>
      <c r="E56" s="1">
        <v>0</v>
      </c>
      <c r="F56" s="1">
        <v>0</v>
      </c>
      <c r="G56" s="2">
        <f t="shared" si="0"/>
        <v>551058.62459999998</v>
      </c>
      <c r="H56" s="2">
        <f t="shared" si="1"/>
        <v>0.35999999986961484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150824</v>
      </c>
      <c r="D57" s="1">
        <f>'PR-RAS'!E61</f>
        <v>150240.62</v>
      </c>
      <c r="E57" s="1">
        <v>0</v>
      </c>
      <c r="F57" s="1">
        <v>0</v>
      </c>
      <c r="G57" s="2">
        <f t="shared" si="0"/>
        <v>25273.093440000001</v>
      </c>
      <c r="H57" s="2">
        <f t="shared" si="1"/>
        <v>0.38000000000465661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53242</v>
      </c>
      <c r="D64" s="1">
        <f>'PR-RAS'!E68</f>
        <v>17218.98</v>
      </c>
      <c r="E64" s="1">
        <v>0</v>
      </c>
      <c r="F64" s="1">
        <v>0</v>
      </c>
      <c r="G64" s="2">
        <f t="shared" si="0"/>
        <v>5523.8374799999992</v>
      </c>
      <c r="H64" s="2">
        <f t="shared" si="1"/>
        <v>2.0000000000436557E-2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53242</v>
      </c>
      <c r="D65" s="1">
        <f>'PR-RAS'!E69</f>
        <v>17218.98</v>
      </c>
      <c r="E65" s="1">
        <v>0</v>
      </c>
      <c r="F65" s="1">
        <v>0</v>
      </c>
      <c r="G65" s="2">
        <f t="shared" si="0"/>
        <v>5611.5174399999996</v>
      </c>
      <c r="H65" s="2">
        <f t="shared" si="1"/>
        <v>2.0000000000436557E-2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19984</v>
      </c>
      <c r="D120" s="1">
        <f>'PR-RAS'!E124</f>
        <v>82879.38</v>
      </c>
      <c r="E120" s="1">
        <v>0</v>
      </c>
      <c r="F120" s="1">
        <v>0</v>
      </c>
      <c r="G120" s="2">
        <f t="shared" si="0"/>
        <v>22103.388439999999</v>
      </c>
      <c r="H120" s="2">
        <f t="shared" si="1"/>
        <v>0.38000000000465661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5950</v>
      </c>
      <c r="D121" s="1">
        <f>'PR-RAS'!E125</f>
        <v>65115</v>
      </c>
      <c r="E121" s="1">
        <v>0</v>
      </c>
      <c r="F121" s="1">
        <v>0</v>
      </c>
      <c r="G121" s="2">
        <f t="shared" si="0"/>
        <v>16341.599999999999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5950</v>
      </c>
      <c r="D123" s="1">
        <f>'PR-RAS'!E127</f>
        <v>65115</v>
      </c>
      <c r="E123" s="1">
        <v>0</v>
      </c>
      <c r="F123" s="1">
        <v>0</v>
      </c>
      <c r="G123" s="2">
        <f t="shared" si="0"/>
        <v>16613.96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14034</v>
      </c>
      <c r="D124" s="1">
        <f>'PR-RAS'!E128</f>
        <v>17764.379999999997</v>
      </c>
      <c r="E124" s="1">
        <v>0</v>
      </c>
      <c r="F124" s="1">
        <v>0</v>
      </c>
      <c r="G124" s="2">
        <f t="shared" si="0"/>
        <v>6096.2194799999988</v>
      </c>
      <c r="H124" s="2">
        <f t="shared" si="1"/>
        <v>0.37999999999738066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14034</v>
      </c>
      <c r="D125" s="1">
        <f>'PR-RAS'!E129</f>
        <v>14296.88</v>
      </c>
      <c r="E125" s="1">
        <v>0</v>
      </c>
      <c r="F125" s="1">
        <v>0</v>
      </c>
      <c r="G125" s="2">
        <f t="shared" si="0"/>
        <v>5285.842239999999</v>
      </c>
      <c r="H125" s="2">
        <f t="shared" si="1"/>
        <v>0.12000000000080036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3467.5</v>
      </c>
      <c r="E126" s="1">
        <v>0</v>
      </c>
      <c r="F126" s="1">
        <v>0</v>
      </c>
      <c r="G126" s="2">
        <f t="shared" si="0"/>
        <v>866.875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4338971</v>
      </c>
      <c r="D129" s="1">
        <f>'PR-RAS'!E133</f>
        <v>4764114.71</v>
      </c>
      <c r="E129" s="1">
        <v>0</v>
      </c>
      <c r="F129" s="1">
        <v>0</v>
      </c>
      <c r="G129" s="2">
        <f t="shared" si="0"/>
        <v>1775001.6537600001</v>
      </c>
      <c r="H129" s="2">
        <f t="shared" si="1"/>
        <v>0.2900000000372529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4338971</v>
      </c>
      <c r="D130" s="1">
        <f>'PR-RAS'!E134</f>
        <v>4764114.71</v>
      </c>
      <c r="E130" s="1">
        <v>0</v>
      </c>
      <c r="F130" s="1">
        <v>0</v>
      </c>
      <c r="G130" s="2">
        <f t="shared" si="0"/>
        <v>1788868.85418</v>
      </c>
      <c r="H130" s="2">
        <f t="shared" si="1"/>
        <v>0.2900000000372529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4154837</v>
      </c>
      <c r="D131" s="1">
        <f>'PR-RAS'!E135</f>
        <v>4574807.08</v>
      </c>
      <c r="E131" s="1">
        <v>0</v>
      </c>
      <c r="F131" s="1">
        <v>0</v>
      </c>
      <c r="G131" s="2">
        <f t="shared" si="0"/>
        <v>1729578.6508000002</v>
      </c>
      <c r="H131" s="2">
        <f t="shared" si="1"/>
        <v>8.0000000074505806E-2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78704</v>
      </c>
      <c r="D132" s="1">
        <f>'PR-RAS'!E136</f>
        <v>77930.66</v>
      </c>
      <c r="E132" s="1">
        <v>0</v>
      </c>
      <c r="F132" s="1">
        <v>0</v>
      </c>
      <c r="G132" s="2">
        <f t="shared" si="0"/>
        <v>30728.056920000003</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105430</v>
      </c>
      <c r="D133" s="1">
        <f>'PR-RAS'!E137</f>
        <v>111376.97</v>
      </c>
      <c r="E133" s="1">
        <v>0</v>
      </c>
      <c r="F133" s="1">
        <v>0</v>
      </c>
      <c r="G133" s="2">
        <f t="shared" si="0"/>
        <v>43320.280080000004</v>
      </c>
      <c r="H133" s="2">
        <f t="shared" si="1"/>
        <v>2.9999999998835847E-2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7350200</v>
      </c>
      <c r="D147" s="1">
        <f>'PR-RAS'!E151</f>
        <v>8073477.25</v>
      </c>
      <c r="E147" s="1">
        <v>0</v>
      </c>
      <c r="F147" s="1">
        <v>0</v>
      </c>
      <c r="G147" s="2">
        <f t="shared" si="0"/>
        <v>3430584.5569999996</v>
      </c>
      <c r="H147" s="2">
        <f t="shared" si="1"/>
        <v>0.25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6434108</v>
      </c>
      <c r="D148" s="1">
        <f>'PR-RAS'!E152</f>
        <v>6786682.4100000001</v>
      </c>
      <c r="E148" s="1">
        <v>0</v>
      </c>
      <c r="F148" s="1">
        <v>0</v>
      </c>
      <c r="G148" s="2">
        <f t="shared" si="0"/>
        <v>2941098.5045400001</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4731183</v>
      </c>
      <c r="D149" s="1">
        <f>'PR-RAS'!E153</f>
        <v>4856929.17</v>
      </c>
      <c r="E149" s="1">
        <v>0</v>
      </c>
      <c r="F149" s="1">
        <v>0</v>
      </c>
      <c r="G149" s="2">
        <f t="shared" si="0"/>
        <v>2137866.1183199999</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4731183</v>
      </c>
      <c r="D150" s="1">
        <f>'PR-RAS'!E154</f>
        <v>4856929.17</v>
      </c>
      <c r="E150" s="1">
        <v>0</v>
      </c>
      <c r="F150" s="1">
        <v>0</v>
      </c>
      <c r="G150" s="2">
        <f t="shared" si="0"/>
        <v>2152311.1596599999</v>
      </c>
      <c r="H150" s="2">
        <f t="shared" si="1"/>
        <v>0.16999999992549419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620106</v>
      </c>
      <c r="D154" s="1">
        <f>'PR-RAS'!E158</f>
        <v>802764.80000000005</v>
      </c>
      <c r="E154" s="1">
        <v>0</v>
      </c>
      <c r="F154" s="1">
        <v>0</v>
      </c>
      <c r="G154" s="2">
        <f t="shared" si="0"/>
        <v>340522.24680000002</v>
      </c>
      <c r="H154" s="2">
        <f t="shared" si="1"/>
        <v>0.19999999995343387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1082819</v>
      </c>
      <c r="D155" s="1">
        <f>'PR-RAS'!E159</f>
        <v>1126988.44</v>
      </c>
      <c r="E155" s="1">
        <v>0</v>
      </c>
      <c r="F155" s="1">
        <v>0</v>
      </c>
      <c r="G155" s="2">
        <f t="shared" si="0"/>
        <v>513866.56552</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358501</v>
      </c>
      <c r="D156" s="1">
        <f>'PR-RAS'!E160</f>
        <v>368006.16</v>
      </c>
      <c r="E156" s="1">
        <v>0</v>
      </c>
      <c r="F156" s="1">
        <v>0</v>
      </c>
      <c r="G156" s="2">
        <f t="shared" si="0"/>
        <v>169649.56459999998</v>
      </c>
      <c r="H156" s="2">
        <f t="shared" si="1"/>
        <v>0.15999999997438863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724318</v>
      </c>
      <c r="D157" s="1">
        <f>'PR-RAS'!E161</f>
        <v>758982.28</v>
      </c>
      <c r="E157" s="1">
        <v>0</v>
      </c>
      <c r="F157" s="1">
        <v>0</v>
      </c>
      <c r="G157" s="2">
        <f t="shared" si="0"/>
        <v>349796.07936000003</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888380</v>
      </c>
      <c r="D159" s="1">
        <f>'PR-RAS'!E163</f>
        <v>1269516.69</v>
      </c>
      <c r="E159" s="1">
        <v>0</v>
      </c>
      <c r="F159" s="1">
        <v>0</v>
      </c>
      <c r="G159" s="2">
        <f t="shared" si="0"/>
        <v>541531.31403999997</v>
      </c>
      <c r="H159" s="2">
        <f t="shared" si="1"/>
        <v>0.31000000005587935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195963</v>
      </c>
      <c r="D160" s="1">
        <f>'PR-RAS'!E164</f>
        <v>212142.13</v>
      </c>
      <c r="E160" s="1">
        <v>0</v>
      </c>
      <c r="F160" s="1">
        <v>0</v>
      </c>
      <c r="G160" s="2">
        <f t="shared" si="0"/>
        <v>98619.314339999997</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23040</v>
      </c>
      <c r="D161" s="1">
        <f>'PR-RAS'!E165</f>
        <v>11302.21</v>
      </c>
      <c r="E161" s="1">
        <v>0</v>
      </c>
      <c r="F161" s="1">
        <v>0</v>
      </c>
      <c r="G161" s="2">
        <f t="shared" si="0"/>
        <v>7303.1071999999995</v>
      </c>
      <c r="H161" s="2">
        <f t="shared" si="1"/>
        <v>0.20999999999912689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142833</v>
      </c>
      <c r="D162" s="1">
        <f>'PR-RAS'!E166</f>
        <v>161029.92000000001</v>
      </c>
      <c r="E162" s="1">
        <v>0</v>
      </c>
      <c r="F162" s="1">
        <v>0</v>
      </c>
      <c r="G162" s="2">
        <f t="shared" si="0"/>
        <v>74847.747240000012</v>
      </c>
      <c r="H162" s="2">
        <f t="shared" si="1"/>
        <v>7.9999999987194315E-2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30090</v>
      </c>
      <c r="D163" s="1">
        <f>'PR-RAS'!E167</f>
        <v>39810</v>
      </c>
      <c r="E163" s="1">
        <v>0</v>
      </c>
      <c r="F163" s="1">
        <v>0</v>
      </c>
      <c r="G163" s="2">
        <f t="shared" si="0"/>
        <v>17773.02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321878</v>
      </c>
      <c r="D165" s="1">
        <f>'PR-RAS'!E169</f>
        <v>594587.30000000005</v>
      </c>
      <c r="E165" s="1">
        <v>0</v>
      </c>
      <c r="F165" s="1">
        <v>0</v>
      </c>
      <c r="G165" s="2">
        <f t="shared" si="0"/>
        <v>247812.62640000004</v>
      </c>
      <c r="H165" s="2">
        <f t="shared" si="1"/>
        <v>0.30000000004656613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60599</v>
      </c>
      <c r="D166" s="1">
        <f>'PR-RAS'!E170</f>
        <v>69713.81</v>
      </c>
      <c r="E166" s="1">
        <v>0</v>
      </c>
      <c r="F166" s="1">
        <v>0</v>
      </c>
      <c r="G166" s="2">
        <f t="shared" si="0"/>
        <v>33004.3923</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138237</v>
      </c>
      <c r="D168" s="1">
        <f>'PR-RAS'!E172</f>
        <v>191826.96</v>
      </c>
      <c r="E168" s="1">
        <v>0</v>
      </c>
      <c r="F168" s="1">
        <v>0</v>
      </c>
      <c r="G168" s="2">
        <f t="shared" si="0"/>
        <v>87155.783640000009</v>
      </c>
      <c r="H168" s="2">
        <f t="shared" si="1"/>
        <v>4.0000000008149073E-2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9993.48</v>
      </c>
      <c r="E169" s="1">
        <v>0</v>
      </c>
      <c r="F169" s="1">
        <v>0</v>
      </c>
      <c r="G169" s="2">
        <f t="shared" si="0"/>
        <v>3357.8092799999999</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48831</v>
      </c>
      <c r="D170" s="1">
        <f>'PR-RAS'!E174</f>
        <v>46928.959999999999</v>
      </c>
      <c r="E170" s="1">
        <v>0</v>
      </c>
      <c r="F170" s="1">
        <v>0</v>
      </c>
      <c r="G170" s="2">
        <f t="shared" si="0"/>
        <v>24114.427479999998</v>
      </c>
      <c r="H170" s="2">
        <f t="shared" si="1"/>
        <v>4.0000000000873115E-2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74211</v>
      </c>
      <c r="D172" s="1">
        <f>'PR-RAS'!E176</f>
        <v>276124.09000000003</v>
      </c>
      <c r="E172" s="1">
        <v>0</v>
      </c>
      <c r="F172" s="1">
        <v>0</v>
      </c>
      <c r="G172" s="2">
        <f t="shared" si="0"/>
        <v>107124.51978000002</v>
      </c>
      <c r="H172" s="2">
        <f t="shared" si="1"/>
        <v>9.0000000025611371E-2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305457</v>
      </c>
      <c r="D173" s="1">
        <f>'PR-RAS'!E177</f>
        <v>393451.64</v>
      </c>
      <c r="E173" s="1">
        <v>0</v>
      </c>
      <c r="F173" s="1">
        <v>0</v>
      </c>
      <c r="G173" s="2">
        <f t="shared" si="0"/>
        <v>187885.96815999999</v>
      </c>
      <c r="H173" s="2">
        <f t="shared" si="1"/>
        <v>0.35999999998603016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39550</v>
      </c>
      <c r="D174" s="1">
        <f>'PR-RAS'!E178</f>
        <v>48782</v>
      </c>
      <c r="E174" s="1">
        <v>0</v>
      </c>
      <c r="F174" s="1">
        <v>0</v>
      </c>
      <c r="G174" s="2">
        <f t="shared" si="0"/>
        <v>23720.721999999998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122170</v>
      </c>
      <c r="D175" s="1">
        <f>'PR-RAS'!E179</f>
        <v>195104.4</v>
      </c>
      <c r="E175" s="1">
        <v>0</v>
      </c>
      <c r="F175" s="1">
        <v>0</v>
      </c>
      <c r="G175" s="2">
        <f t="shared" si="0"/>
        <v>89153.911199999988</v>
      </c>
      <c r="H175" s="2">
        <f t="shared" si="1"/>
        <v>0.39999999999417923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2992</v>
      </c>
      <c r="D176" s="1">
        <f>'PR-RAS'!E180</f>
        <v>12711</v>
      </c>
      <c r="E176" s="1">
        <v>0</v>
      </c>
      <c r="F176" s="1">
        <v>0</v>
      </c>
      <c r="G176" s="2">
        <f t="shared" si="0"/>
        <v>4972.45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18866</v>
      </c>
      <c r="D177" s="1">
        <f>'PR-RAS'!E181</f>
        <v>18934.23</v>
      </c>
      <c r="E177" s="1">
        <v>0</v>
      </c>
      <c r="F177" s="1">
        <v>0</v>
      </c>
      <c r="G177" s="2">
        <f t="shared" si="0"/>
        <v>9985.2649599999986</v>
      </c>
      <c r="H177" s="2">
        <f t="shared" si="1"/>
        <v>0.22999999999956344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25362</v>
      </c>
      <c r="D178" s="1">
        <f>'PR-RAS'!E182</f>
        <v>31550</v>
      </c>
      <c r="E178" s="1">
        <v>0</v>
      </c>
      <c r="F178" s="1">
        <v>0</v>
      </c>
      <c r="G178" s="2">
        <f t="shared" si="0"/>
        <v>15657.773999999999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3270</v>
      </c>
      <c r="D179" s="1">
        <f>'PR-RAS'!E183</f>
        <v>2750</v>
      </c>
      <c r="E179" s="1">
        <v>0</v>
      </c>
      <c r="F179" s="1">
        <v>0</v>
      </c>
      <c r="G179" s="2">
        <f t="shared" si="0"/>
        <v>1561.06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58533</v>
      </c>
      <c r="D180" s="1">
        <f>'PR-RAS'!E184</f>
        <v>60587.5</v>
      </c>
      <c r="E180" s="1">
        <v>0</v>
      </c>
      <c r="F180" s="1">
        <v>0</v>
      </c>
      <c r="G180" s="2">
        <f t="shared" si="0"/>
        <v>32167.732</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34714</v>
      </c>
      <c r="D182" s="1">
        <f>'PR-RAS'!E186</f>
        <v>23032.51</v>
      </c>
      <c r="E182" s="1">
        <v>0</v>
      </c>
      <c r="F182" s="1">
        <v>0</v>
      </c>
      <c r="G182" s="2">
        <f t="shared" si="0"/>
        <v>14621.002619999997</v>
      </c>
      <c r="H182" s="2">
        <f t="shared" si="1"/>
        <v>0.49000000000160071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65082</v>
      </c>
      <c r="D184" s="1">
        <f>'PR-RAS'!E188</f>
        <v>69335.62</v>
      </c>
      <c r="E184" s="1">
        <v>0</v>
      </c>
      <c r="F184" s="1">
        <v>0</v>
      </c>
      <c r="G184" s="2">
        <f t="shared" si="0"/>
        <v>37286.842919999996</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52124</v>
      </c>
      <c r="D186" s="1">
        <f>'PR-RAS'!E190</f>
        <v>53680.71</v>
      </c>
      <c r="E186" s="1">
        <v>0</v>
      </c>
      <c r="F186" s="1">
        <v>0</v>
      </c>
      <c r="G186" s="2">
        <f t="shared" si="0"/>
        <v>29504.802699999997</v>
      </c>
      <c r="H186" s="2">
        <f t="shared" si="1"/>
        <v>0.29000000000087311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9697</v>
      </c>
      <c r="D187" s="1">
        <f>'PR-RAS'!E191</f>
        <v>11682.61</v>
      </c>
      <c r="E187" s="1">
        <v>0</v>
      </c>
      <c r="F187" s="1">
        <v>0</v>
      </c>
      <c r="G187" s="2">
        <f t="shared" si="0"/>
        <v>6149.5729200000005</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3261</v>
      </c>
      <c r="D191" s="1">
        <f>'PR-RAS'!E195</f>
        <v>3972.3</v>
      </c>
      <c r="E191" s="1">
        <v>0</v>
      </c>
      <c r="F191" s="1">
        <v>0</v>
      </c>
      <c r="G191" s="2">
        <f t="shared" si="0"/>
        <v>2129.0640000000003</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27712</v>
      </c>
      <c r="D192" s="1">
        <f>'PR-RAS'!E196</f>
        <v>17278.150000000001</v>
      </c>
      <c r="E192" s="1">
        <v>0</v>
      </c>
      <c r="F192" s="1">
        <v>0</v>
      </c>
      <c r="G192" s="2">
        <f t="shared" si="0"/>
        <v>11893.2453</v>
      </c>
      <c r="H192" s="2">
        <f t="shared" si="1"/>
        <v>0.15000000000145519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27712</v>
      </c>
      <c r="D198" s="1">
        <f>'PR-RAS'!E202</f>
        <v>17278.150000000001</v>
      </c>
      <c r="E198" s="1">
        <v>0</v>
      </c>
      <c r="F198" s="1">
        <v>0</v>
      </c>
      <c r="G198" s="2">
        <f t="shared" si="0"/>
        <v>12266.855100000001</v>
      </c>
      <c r="H198" s="2">
        <f t="shared" si="1"/>
        <v>0.15000000000145519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27712</v>
      </c>
      <c r="D201" s="1">
        <f>'PR-RAS'!E205</f>
        <v>17278.150000000001</v>
      </c>
      <c r="E201" s="1">
        <v>0</v>
      </c>
      <c r="F201" s="1">
        <v>0</v>
      </c>
      <c r="G201" s="2">
        <f t="shared" si="0"/>
        <v>12453.660000000002</v>
      </c>
      <c r="H201" s="2">
        <f t="shared" si="1"/>
        <v>0.15000000000145519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7350200</v>
      </c>
      <c r="D285" s="1">
        <f>'PR-RAS'!E289</f>
        <v>8073477.25</v>
      </c>
      <c r="E285" s="1">
        <v>0</v>
      </c>
      <c r="F285" s="1">
        <v>0</v>
      </c>
      <c r="G285" s="2">
        <f t="shared" si="8"/>
        <v>6673191.8779999996</v>
      </c>
      <c r="H285" s="2">
        <f t="shared" si="9"/>
        <v>0.25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332562</v>
      </c>
      <c r="D286" s="1">
        <f>'PR-RAS'!E290</f>
        <v>390729.80000000075</v>
      </c>
      <c r="E286" s="1">
        <v>0</v>
      </c>
      <c r="F286" s="1">
        <v>0</v>
      </c>
      <c r="G286" s="2">
        <f t="shared" si="8"/>
        <v>317496.15600000042</v>
      </c>
      <c r="H286" s="2">
        <f t="shared" si="9"/>
        <v>0.19999999925494194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22068</v>
      </c>
      <c r="D289" s="1">
        <f>'PR-RAS'!E293</f>
        <v>18498.169999999998</v>
      </c>
      <c r="E289" s="1">
        <v>0</v>
      </c>
      <c r="F289" s="1">
        <v>0</v>
      </c>
      <c r="G289" s="2">
        <f t="shared" si="8"/>
        <v>17010.529919999997</v>
      </c>
      <c r="H289" s="2">
        <f t="shared" si="9"/>
        <v>0.16999999999825377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250</v>
      </c>
      <c r="E290" s="1">
        <v>0</v>
      </c>
      <c r="F290" s="1">
        <v>0</v>
      </c>
      <c r="G290" s="2">
        <f t="shared" si="8"/>
        <v>144.5</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250</v>
      </c>
      <c r="E291" s="1">
        <v>0</v>
      </c>
      <c r="F291" s="1">
        <v>0</v>
      </c>
      <c r="G291" s="2">
        <f t="shared" si="8"/>
        <v>145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144027</v>
      </c>
      <c r="D345" s="1">
        <f>'PR-RAS'!E350</f>
        <v>203302.93</v>
      </c>
      <c r="E345" s="1">
        <v>0</v>
      </c>
      <c r="F345" s="1">
        <v>0</v>
      </c>
      <c r="G345" s="2">
        <f t="shared" si="8"/>
        <v>189417.70383999997</v>
      </c>
      <c r="H345" s="2">
        <f t="shared" si="9"/>
        <v>7.0000000006984919E-2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144027</v>
      </c>
      <c r="D358" s="1">
        <f>'PR-RAS'!E363</f>
        <v>203302.93</v>
      </c>
      <c r="E358" s="1">
        <v>0</v>
      </c>
      <c r="F358" s="1">
        <v>0</v>
      </c>
      <c r="G358" s="2">
        <f t="shared" si="8"/>
        <v>196575.93101999999</v>
      </c>
      <c r="H358" s="2">
        <f t="shared" si="9"/>
        <v>7.0000000006984919E-2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123589</v>
      </c>
      <c r="D364" s="1">
        <f>'PR-RAS'!E369</f>
        <v>181927.93</v>
      </c>
      <c r="E364" s="1">
        <v>0</v>
      </c>
      <c r="F364" s="1">
        <v>0</v>
      </c>
      <c r="G364" s="2">
        <f t="shared" si="8"/>
        <v>176942.48418</v>
      </c>
      <c r="H364" s="2">
        <f t="shared" si="9"/>
        <v>7.0000000006984919E-2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31457</v>
      </c>
      <c r="D365" s="1">
        <f>'PR-RAS'!E370</f>
        <v>15580.86</v>
      </c>
      <c r="E365" s="1">
        <v>0</v>
      </c>
      <c r="F365" s="1">
        <v>0</v>
      </c>
      <c r="G365" s="2">
        <f t="shared" si="8"/>
        <v>22793.214080000002</v>
      </c>
      <c r="H365" s="2">
        <f t="shared" si="9"/>
        <v>0.13999999999941792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15982</v>
      </c>
      <c r="D366" s="1">
        <f>'PR-RAS'!E371</f>
        <v>16092.5</v>
      </c>
      <c r="E366" s="1">
        <v>0</v>
      </c>
      <c r="F366" s="1">
        <v>0</v>
      </c>
      <c r="G366" s="2">
        <f t="shared" si="8"/>
        <v>17580.954999999998</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76150</v>
      </c>
      <c r="D367" s="1">
        <f>'PR-RAS'!E372</f>
        <v>150254.57</v>
      </c>
      <c r="E367" s="1">
        <v>0</v>
      </c>
      <c r="F367" s="1">
        <v>0</v>
      </c>
      <c r="G367" s="2">
        <f t="shared" si="8"/>
        <v>137857.24523999999</v>
      </c>
      <c r="H367" s="2">
        <f t="shared" si="9"/>
        <v>0.42999999999301508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20438</v>
      </c>
      <c r="D386" s="1">
        <f>'PR-RAS'!E391</f>
        <v>21375</v>
      </c>
      <c r="E386" s="1">
        <v>0</v>
      </c>
      <c r="F386" s="1">
        <v>0</v>
      </c>
      <c r="G386" s="2">
        <f t="shared" si="8"/>
        <v>24327.38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12500</v>
      </c>
      <c r="D388" s="1">
        <f>'PR-RAS'!E393</f>
        <v>21375</v>
      </c>
      <c r="E388" s="1">
        <v>0</v>
      </c>
      <c r="F388" s="1">
        <v>0</v>
      </c>
      <c r="G388" s="2">
        <f t="shared" si="8"/>
        <v>21381.75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7938</v>
      </c>
      <c r="D389" s="1">
        <f>'PR-RAS'!E394</f>
        <v>0</v>
      </c>
      <c r="E389" s="1">
        <v>0</v>
      </c>
      <c r="F389" s="1">
        <v>0</v>
      </c>
      <c r="G389" s="2">
        <f t="shared" si="8"/>
        <v>3079.944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144027</v>
      </c>
      <c r="D403" s="1">
        <f>'PR-RAS'!E408</f>
        <v>203302.93</v>
      </c>
      <c r="E403" s="1">
        <v>0</v>
      </c>
      <c r="F403" s="1">
        <v>0</v>
      </c>
      <c r="G403" s="2">
        <f t="shared" si="8"/>
        <v>221354.40972</v>
      </c>
      <c r="H403" s="2">
        <f t="shared" si="9"/>
        <v>7.0000000006984919E-2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7682762</v>
      </c>
      <c r="D407" s="1">
        <f>'PR-RAS'!E412</f>
        <v>8464207.0500000007</v>
      </c>
      <c r="E407" s="1">
        <v>0</v>
      </c>
      <c r="F407" s="1">
        <v>0</v>
      </c>
      <c r="G407" s="2">
        <f t="shared" si="8"/>
        <v>9992137.4966000021</v>
      </c>
      <c r="H407" s="2">
        <f t="shared" si="9"/>
        <v>5.000000074505806E-2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7494227</v>
      </c>
      <c r="D408" s="1">
        <f>'PR-RAS'!E413</f>
        <v>8276780.1799999997</v>
      </c>
      <c r="E408" s="1">
        <v>0</v>
      </c>
      <c r="F408" s="1">
        <v>0</v>
      </c>
      <c r="G408" s="2">
        <f t="shared" si="8"/>
        <v>9787449.4555199984</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188535</v>
      </c>
      <c r="D409" s="1">
        <f>'PR-RAS'!E414</f>
        <v>187426.87000000104</v>
      </c>
      <c r="E409" s="1">
        <v>0</v>
      </c>
      <c r="F409" s="1">
        <v>0</v>
      </c>
      <c r="G409" s="2">
        <f t="shared" si="8"/>
        <v>229862.60592000085</v>
      </c>
      <c r="H409" s="2">
        <f t="shared" si="9"/>
        <v>0.12999999895691872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22068</v>
      </c>
      <c r="D412" s="1">
        <f>'PR-RAS'!E417</f>
        <v>18498.169999999998</v>
      </c>
      <c r="E412" s="1">
        <v>0</v>
      </c>
      <c r="F412" s="1">
        <v>0</v>
      </c>
      <c r="G412" s="2">
        <f t="shared" si="8"/>
        <v>24275.443739999999</v>
      </c>
      <c r="H412" s="2">
        <f t="shared" si="9"/>
        <v>0.16999999999825377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250</v>
      </c>
      <c r="E413" s="1">
        <v>0</v>
      </c>
      <c r="F413" s="1">
        <v>0</v>
      </c>
      <c r="G413" s="2">
        <f t="shared" si="8"/>
        <v>206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184965</v>
      </c>
      <c r="D522" s="1">
        <f>'PR-RAS'!E528</f>
        <v>195398.21</v>
      </c>
      <c r="E522" s="1">
        <v>0</v>
      </c>
      <c r="F522" s="1">
        <v>0</v>
      </c>
      <c r="G522" s="2">
        <f t="shared" ref="G522:G809" si="10">(B522/1000)*(C522*1+D522*2)</f>
        <v>299971.69981999998</v>
      </c>
      <c r="H522" s="2">
        <f t="shared" ref="H522:H809" si="11">ABS(C522-ROUND(C522,0))+ABS(D522-ROUND(D522,0))</f>
        <v>0.20999999999185093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184965</v>
      </c>
      <c r="D587" s="1">
        <f>'PR-RAS'!E593</f>
        <v>195398.21</v>
      </c>
      <c r="E587" s="1">
        <v>0</v>
      </c>
      <c r="F587" s="1">
        <v>0</v>
      </c>
      <c r="G587" s="2">
        <f t="shared" si="10"/>
        <v>337396.19211999996</v>
      </c>
      <c r="H587" s="2">
        <f t="shared" si="11"/>
        <v>0.20999999999185093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184965</v>
      </c>
      <c r="D599" s="1">
        <f>'PR-RAS'!E605</f>
        <v>195398.21</v>
      </c>
      <c r="E599" s="1">
        <v>0</v>
      </c>
      <c r="F599" s="1">
        <v>0</v>
      </c>
      <c r="G599" s="2">
        <f t="shared" si="10"/>
        <v>344305.32915999996</v>
      </c>
      <c r="H599" s="2">
        <f t="shared" si="11"/>
        <v>0.20999999999185093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184965</v>
      </c>
      <c r="D602" s="1">
        <f>'PR-RAS'!E608</f>
        <v>195398.21</v>
      </c>
      <c r="E602" s="1">
        <v>0</v>
      </c>
      <c r="F602" s="1">
        <v>0</v>
      </c>
      <c r="G602" s="2">
        <f t="shared" si="10"/>
        <v>346032.61341999995</v>
      </c>
      <c r="H602" s="2">
        <f t="shared" si="11"/>
        <v>0.20999999999185093</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184965</v>
      </c>
      <c r="D630" s="1">
        <f>'PR-RAS'!E636</f>
        <v>195398.21</v>
      </c>
      <c r="E630" s="1">
        <v>0</v>
      </c>
      <c r="F630" s="1">
        <v>0</v>
      </c>
      <c r="G630" s="2">
        <f t="shared" si="10"/>
        <v>362153.93317999993</v>
      </c>
      <c r="H630" s="2">
        <f t="shared" si="11"/>
        <v>0.20999999999185093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7682762</v>
      </c>
      <c r="D633" s="1">
        <f>'PR-RAS'!E639</f>
        <v>8464207.0500000007</v>
      </c>
      <c r="E633" s="1">
        <v>0</v>
      </c>
      <c r="F633" s="1">
        <v>0</v>
      </c>
      <c r="G633" s="2">
        <f t="shared" si="10"/>
        <v>15554263.295200001</v>
      </c>
      <c r="H633" s="2">
        <f t="shared" si="11"/>
        <v>5.000000074505806E-2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7679192</v>
      </c>
      <c r="D634" s="1">
        <f>'PR-RAS'!E640</f>
        <v>8472178.3900000006</v>
      </c>
      <c r="E634" s="1">
        <v>0</v>
      </c>
      <c r="F634" s="1">
        <v>0</v>
      </c>
      <c r="G634" s="2">
        <f t="shared" si="10"/>
        <v>15586706.377740001</v>
      </c>
      <c r="H634" s="2">
        <f t="shared" si="11"/>
        <v>0.39000000059604645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3570</v>
      </c>
      <c r="D635" s="1">
        <f>'PR-RAS'!E641</f>
        <v>0</v>
      </c>
      <c r="E635" s="1">
        <v>0</v>
      </c>
      <c r="F635" s="1">
        <v>0</v>
      </c>
      <c r="G635" s="2">
        <f t="shared" si="10"/>
        <v>2263.38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7971.339999999851</v>
      </c>
      <c r="E636" s="1">
        <v>0</v>
      </c>
      <c r="F636" s="1">
        <v>0</v>
      </c>
      <c r="G636" s="2">
        <f t="shared" si="10"/>
        <v>10123.601799999811</v>
      </c>
      <c r="H636" s="2">
        <f t="shared" si="11"/>
        <v>0.33999999985098839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22068</v>
      </c>
      <c r="D638" s="1">
        <f>'PR-RAS'!E644</f>
        <v>18498.169999999998</v>
      </c>
      <c r="E638" s="1">
        <v>0</v>
      </c>
      <c r="F638" s="1">
        <v>0</v>
      </c>
      <c r="G638" s="2">
        <f t="shared" si="10"/>
        <v>37623.984579999997</v>
      </c>
      <c r="H638" s="2">
        <f t="shared" si="11"/>
        <v>0.16999999999825377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18498</v>
      </c>
      <c r="D640" s="1">
        <f>'PR-RAS'!E646</f>
        <v>26469.509999999849</v>
      </c>
      <c r="E640" s="1">
        <v>0</v>
      </c>
      <c r="F640" s="1">
        <v>0</v>
      </c>
      <c r="G640" s="2">
        <f t="shared" si="10"/>
        <v>45648.25577999981</v>
      </c>
      <c r="H640" s="2">
        <f t="shared" si="11"/>
        <v>0.49000000015075784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559563</v>
      </c>
      <c r="D641" s="1">
        <f>'PR-RAS'!E647</f>
        <v>659667.67000000004</v>
      </c>
      <c r="E641" s="1">
        <v>0</v>
      </c>
      <c r="F641" s="1">
        <v>0</v>
      </c>
      <c r="G641" s="2">
        <f t="shared" si="10"/>
        <v>1202494.9376000001</v>
      </c>
      <c r="H641" s="2">
        <f t="shared" si="11"/>
        <v>0.32999999995809048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37</v>
      </c>
      <c r="E647" s="1">
        <v>0</v>
      </c>
      <c r="F647" s="1">
        <v>0</v>
      </c>
      <c r="G647" s="2">
        <f t="shared" si="10"/>
        <v>72.352000000000004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39</v>
      </c>
      <c r="E649" s="1">
        <v>0</v>
      </c>
      <c r="F649" s="1">
        <v>0</v>
      </c>
      <c r="G649" s="2">
        <f t="shared" si="10"/>
        <v>75.168000000000006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3119741</v>
      </c>
      <c r="D657" s="1">
        <f>'PR-RAS'!E664</f>
        <v>3449753.36</v>
      </c>
      <c r="E657" s="1">
        <v>0</v>
      </c>
      <c r="F657" s="1">
        <v>0</v>
      </c>
      <c r="G657" s="2">
        <f t="shared" si="10"/>
        <v>6572626.5043199994</v>
      </c>
      <c r="H657" s="2">
        <f t="shared" si="11"/>
        <v>0.35999999986961484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150824</v>
      </c>
      <c r="D661" s="1">
        <f>'PR-RAS'!E668</f>
        <v>150240.62</v>
      </c>
      <c r="E661" s="1">
        <v>0</v>
      </c>
      <c r="F661" s="1">
        <v>0</v>
      </c>
      <c r="G661" s="2">
        <f t="shared" si="10"/>
        <v>297861.4584</v>
      </c>
      <c r="H661" s="2">
        <f t="shared" si="11"/>
        <v>0.38000000000465661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53242</v>
      </c>
      <c r="D668" s="1">
        <f>'PR-RAS'!E675</f>
        <v>17218.98</v>
      </c>
      <c r="E668" s="1">
        <v>0</v>
      </c>
      <c r="F668" s="1">
        <v>0</v>
      </c>
      <c r="G668" s="2">
        <f t="shared" si="10"/>
        <v>58482.533319999995</v>
      </c>
      <c r="H668" s="2">
        <f t="shared" si="11"/>
        <v>2.0000000000436557E-2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232706.37</v>
      </c>
      <c r="E709" s="1">
        <v>0</v>
      </c>
      <c r="F709" s="1">
        <v>0</v>
      </c>
      <c r="G709" s="2">
        <f t="shared" si="10"/>
        <v>329512.21992</v>
      </c>
      <c r="H709" s="2">
        <f t="shared" si="11"/>
        <v>0.36999999999534339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49865</v>
      </c>
      <c r="D710" s="1">
        <f>'PR-RAS'!E717</f>
        <v>11473.56</v>
      </c>
      <c r="E710" s="1">
        <v>0</v>
      </c>
      <c r="F710" s="1">
        <v>0</v>
      </c>
      <c r="G710" s="2">
        <f t="shared" si="10"/>
        <v>51623.793079999996</v>
      </c>
      <c r="H710" s="2">
        <f t="shared" si="11"/>
        <v>0.44000000000050932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142833</v>
      </c>
      <c r="D711" s="1">
        <f>'PR-RAS'!E718</f>
        <v>161029.92000000001</v>
      </c>
      <c r="E711" s="1">
        <v>0</v>
      </c>
      <c r="F711" s="1">
        <v>0</v>
      </c>
      <c r="G711" s="2">
        <f t="shared" si="10"/>
        <v>330073.91639999999</v>
      </c>
      <c r="H711" s="2">
        <f t="shared" si="11"/>
        <v>7.9999999987194315E-2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900</v>
      </c>
      <c r="D713" s="1">
        <f>'PR-RAS'!E720</f>
        <v>2350</v>
      </c>
      <c r="E713" s="1">
        <v>0</v>
      </c>
      <c r="F713" s="1">
        <v>0</v>
      </c>
      <c r="G713" s="2">
        <f t="shared" si="10"/>
        <v>3987.2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22603</v>
      </c>
      <c r="D719" s="1">
        <f>'PR-RAS'!E726</f>
        <v>23174.21</v>
      </c>
      <c r="E719" s="1">
        <v>0</v>
      </c>
      <c r="F719" s="1">
        <v>0</v>
      </c>
      <c r="G719" s="2">
        <f t="shared" si="10"/>
        <v>49507.119559999999</v>
      </c>
      <c r="H719" s="2">
        <f t="shared" si="11"/>
        <v>0.20999999999912689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27712</v>
      </c>
      <c r="D737" s="1">
        <f>'PR-RAS'!E744</f>
        <v>17278.150000000001</v>
      </c>
      <c r="E737" s="1">
        <v>0</v>
      </c>
      <c r="F737" s="1">
        <v>0</v>
      </c>
      <c r="G737" s="2">
        <f t="shared" si="10"/>
        <v>45829.468800000002</v>
      </c>
      <c r="H737" s="2">
        <f t="shared" si="11"/>
        <v>0.15000000000145519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184965</v>
      </c>
      <c r="D951" s="1">
        <f>'PR-RAS'!E958</f>
        <v>195398.21</v>
      </c>
      <c r="E951" s="1">
        <v>0</v>
      </c>
      <c r="F951" s="1">
        <v>0</v>
      </c>
      <c r="G951" s="2">
        <f t="shared" si="18"/>
        <v>546973.34899999993</v>
      </c>
      <c r="H951" s="2">
        <f t="shared" si="19"/>
        <v>0.20999999999185093</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402818</v>
      </c>
      <c r="D978" s="1">
        <f>'PR-RAS'!E987</f>
        <v>207420.2</v>
      </c>
      <c r="E978" s="1">
        <v>0</v>
      </c>
      <c r="F978" s="1">
        <v>0</v>
      </c>
      <c r="G978" s="2">
        <f t="shared" si="18"/>
        <v>798852.25679999997</v>
      </c>
      <c r="H978" s="2">
        <f t="shared" si="19"/>
        <v>0.20000000001164153</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2109165</v>
      </c>
      <c r="D984" s="6">
        <f>BILANCA!E6</f>
        <v>1944150.8300000015</v>
      </c>
      <c r="E984" s="6">
        <v>0</v>
      </c>
      <c r="F984" s="6">
        <v>0</v>
      </c>
      <c r="G984" s="7">
        <f t="shared" ref="G984:G1241" si="22">B984/1000*C984+B984/500*D984</f>
        <v>5997.4666600000028</v>
      </c>
      <c r="H984" s="7">
        <f t="shared" si="19"/>
        <v>0.16999999852851033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1328858</v>
      </c>
      <c r="D985" s="1">
        <f>BILANCA!E7</f>
        <v>1162676.2200000014</v>
      </c>
      <c r="E985" s="1">
        <v>0</v>
      </c>
      <c r="F985" s="1">
        <v>0</v>
      </c>
      <c r="G985" s="2">
        <f t="shared" si="22"/>
        <v>7308.4208800000051</v>
      </c>
      <c r="H985" s="2">
        <f t="shared" si="19"/>
        <v>0.22000000136904418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1328858</v>
      </c>
      <c r="D990" s="1">
        <f>BILANCA!E12</f>
        <v>1162676.2200000014</v>
      </c>
      <c r="E990" s="1">
        <v>0</v>
      </c>
      <c r="F990" s="1">
        <v>0</v>
      </c>
      <c r="G990" s="2">
        <f t="shared" si="22"/>
        <v>25579.473080000018</v>
      </c>
      <c r="H990" s="2">
        <f t="shared" si="19"/>
        <v>0.22000000136904418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244184</v>
      </c>
      <c r="D997" s="1">
        <f>BILANCA!E19</f>
        <v>324558.57000000007</v>
      </c>
      <c r="E997" s="1">
        <v>0</v>
      </c>
      <c r="F997" s="1">
        <v>0</v>
      </c>
      <c r="G997" s="2">
        <f t="shared" si="22"/>
        <v>12506.215960000001</v>
      </c>
      <c r="H997" s="2">
        <f t="shared" si="19"/>
        <v>0.42999999993480742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201188</v>
      </c>
      <c r="D998" s="1">
        <f>BILANCA!E20</f>
        <v>204370.6</v>
      </c>
      <c r="E998" s="1">
        <v>0</v>
      </c>
      <c r="F998" s="1">
        <v>0</v>
      </c>
      <c r="G998" s="2">
        <f t="shared" si="22"/>
        <v>9148.9380000000001</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103846</v>
      </c>
      <c r="D999" s="1">
        <f>BILANCA!E21</f>
        <v>119938.41</v>
      </c>
      <c r="E999" s="1">
        <v>0</v>
      </c>
      <c r="F999" s="1">
        <v>0</v>
      </c>
      <c r="G999" s="2">
        <f t="shared" si="22"/>
        <v>5499.5651200000002</v>
      </c>
      <c r="H999" s="2">
        <f t="shared" si="19"/>
        <v>0.41000000000349246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1906505</v>
      </c>
      <c r="D1000" s="1">
        <f>BILANCA!E22</f>
        <v>2024989.82</v>
      </c>
      <c r="E1000" s="1">
        <v>0</v>
      </c>
      <c r="F1000" s="1">
        <v>0</v>
      </c>
      <c r="G1000" s="2">
        <f t="shared" si="22"/>
        <v>101260.23888000002</v>
      </c>
      <c r="H1000" s="2">
        <f t="shared" si="19"/>
        <v>0.17999999993480742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1967355</v>
      </c>
      <c r="D1006" s="1">
        <f>BILANCA!E28</f>
        <v>2024740.26</v>
      </c>
      <c r="E1006" s="1">
        <v>0</v>
      </c>
      <c r="F1006" s="1">
        <v>0</v>
      </c>
      <c r="G1006" s="2">
        <f t="shared" si="22"/>
        <v>138387.21695999999</v>
      </c>
      <c r="H1006" s="2">
        <f t="shared" si="19"/>
        <v>0.26000000000931323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743866</v>
      </c>
      <c r="D1007" s="1">
        <f>BILANCA!E29</f>
        <v>596346.45000000112</v>
      </c>
      <c r="E1007" s="1">
        <v>0</v>
      </c>
      <c r="F1007" s="1">
        <v>0</v>
      </c>
      <c r="G1007" s="2">
        <f t="shared" si="22"/>
        <v>46477.413600000058</v>
      </c>
      <c r="H1007" s="2">
        <f t="shared" si="19"/>
        <v>0.45000000111758709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13692407</v>
      </c>
      <c r="D1008" s="1">
        <f>BILANCA!E30</f>
        <v>13692407.470000001</v>
      </c>
      <c r="E1008" s="1">
        <v>0</v>
      </c>
      <c r="F1008" s="1">
        <v>0</v>
      </c>
      <c r="G1008" s="2">
        <f t="shared" si="22"/>
        <v>1026930.5485000001</v>
      </c>
      <c r="H1008" s="2">
        <f t="shared" si="19"/>
        <v>0.47000000067055225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12948541</v>
      </c>
      <c r="D1012" s="1">
        <f>BILANCA!E34</f>
        <v>13096061.02</v>
      </c>
      <c r="E1012" s="1">
        <v>0</v>
      </c>
      <c r="F1012" s="1">
        <v>0</v>
      </c>
      <c r="G1012" s="2">
        <f t="shared" si="22"/>
        <v>1135079.2281599999</v>
      </c>
      <c r="H1012" s="2">
        <f t="shared" si="19"/>
        <v>1.9999999552965164E-2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340808</v>
      </c>
      <c r="D1023" s="1">
        <f>BILANCA!E45</f>
        <v>241771.20000000019</v>
      </c>
      <c r="E1023" s="1">
        <v>0</v>
      </c>
      <c r="F1023" s="1">
        <v>0</v>
      </c>
      <c r="G1023" s="2">
        <f t="shared" si="22"/>
        <v>32974.016000000018</v>
      </c>
      <c r="H1023" s="2">
        <f t="shared" si="19"/>
        <v>0.20000000018626451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18533</v>
      </c>
      <c r="D1025" s="1">
        <f>BILANCA!E47</f>
        <v>39908</v>
      </c>
      <c r="E1025" s="1">
        <v>0</v>
      </c>
      <c r="F1025" s="1">
        <v>0</v>
      </c>
      <c r="G1025" s="2">
        <f t="shared" si="22"/>
        <v>4130.6580000000004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1402906</v>
      </c>
      <c r="D1026" s="1">
        <f>BILANCA!E48</f>
        <v>1402906.11</v>
      </c>
      <c r="E1026" s="1">
        <v>0</v>
      </c>
      <c r="F1026" s="1">
        <v>0</v>
      </c>
      <c r="G1026" s="2">
        <f t="shared" si="22"/>
        <v>180974.88345999998</v>
      </c>
      <c r="H1026" s="2">
        <f t="shared" si="19"/>
        <v>0.11000000010244548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1080631</v>
      </c>
      <c r="D1028" s="1">
        <f>BILANCA!E50</f>
        <v>1201042.9099999999</v>
      </c>
      <c r="E1028" s="1">
        <v>0</v>
      </c>
      <c r="F1028" s="1">
        <v>0</v>
      </c>
      <c r="G1028" s="2">
        <f t="shared" si="22"/>
        <v>156722.25689999998</v>
      </c>
      <c r="H1028" s="2">
        <f t="shared" si="19"/>
        <v>9.0000000083819032E-2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989289</v>
      </c>
      <c r="D1032" s="1">
        <f>BILANCA!E54</f>
        <v>971782.37</v>
      </c>
      <c r="E1032" s="1">
        <v>0</v>
      </c>
      <c r="F1032" s="1">
        <v>0</v>
      </c>
      <c r="G1032" s="2">
        <f t="shared" si="22"/>
        <v>143709.83326000001</v>
      </c>
      <c r="H1032" s="2">
        <f t="shared" si="19"/>
        <v>0.36999999999534339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989289</v>
      </c>
      <c r="D1033" s="1">
        <f>BILANCA!E55</f>
        <v>971782.37</v>
      </c>
      <c r="E1033" s="1">
        <v>0</v>
      </c>
      <c r="F1033" s="1">
        <v>0</v>
      </c>
      <c r="G1033" s="2">
        <f t="shared" si="22"/>
        <v>146642.68700000001</v>
      </c>
      <c r="H1033" s="2">
        <f t="shared" si="19"/>
        <v>0.36999999999534339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780307</v>
      </c>
      <c r="D1046" s="1">
        <f>BILANCA!E68</f>
        <v>781474.6100000001</v>
      </c>
      <c r="E1046" s="1">
        <v>0</v>
      </c>
      <c r="F1046" s="1">
        <v>0</v>
      </c>
      <c r="G1046" s="2">
        <f t="shared" si="22"/>
        <v>147625.14186000003</v>
      </c>
      <c r="H1046" s="2">
        <f t="shared" si="19"/>
        <v>0.38999999989755452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9378</v>
      </c>
      <c r="D1056" s="1">
        <f>BILANCA!E78</f>
        <v>3604.22</v>
      </c>
      <c r="E1056" s="1">
        <v>0</v>
      </c>
      <c r="F1056" s="1">
        <v>0</v>
      </c>
      <c r="G1056" s="2">
        <f t="shared" si="22"/>
        <v>1210.8101199999999</v>
      </c>
      <c r="H1056" s="2">
        <f t="shared" si="19"/>
        <v>0.21999999999979991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9378</v>
      </c>
      <c r="D1064" s="1">
        <f>BILANCA!E86</f>
        <v>3604.22</v>
      </c>
      <c r="E1064" s="1">
        <v>0</v>
      </c>
      <c r="F1064" s="1">
        <v>0</v>
      </c>
      <c r="G1064" s="2">
        <f t="shared" si="22"/>
        <v>1343.50164</v>
      </c>
      <c r="H1064" s="2">
        <f t="shared" si="19"/>
        <v>0.21999999999979991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211366</v>
      </c>
      <c r="D1124" s="1">
        <f>BILANCA!E146</f>
        <v>118202.72</v>
      </c>
      <c r="E1124" s="1">
        <v>0</v>
      </c>
      <c r="F1124" s="1">
        <v>0</v>
      </c>
      <c r="G1124" s="2">
        <f t="shared" si="22"/>
        <v>63135.77304</v>
      </c>
      <c r="H1124" s="2">
        <f t="shared" si="23"/>
        <v>0.27999999999883585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250</v>
      </c>
      <c r="E1138" s="1">
        <v>0</v>
      </c>
      <c r="F1138" s="1">
        <v>0</v>
      </c>
      <c r="G1138" s="2">
        <f t="shared" si="22"/>
        <v>77.5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211366</v>
      </c>
      <c r="D1139" s="1">
        <f>BILANCA!E161</f>
        <v>117952.72</v>
      </c>
      <c r="E1139" s="1">
        <v>0</v>
      </c>
      <c r="F1139" s="1">
        <v>0</v>
      </c>
      <c r="G1139" s="2">
        <f t="shared" si="22"/>
        <v>69774.344639999996</v>
      </c>
      <c r="H1139" s="2">
        <f t="shared" si="23"/>
        <v>0.27999999999883585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559563</v>
      </c>
      <c r="D1148" s="1">
        <f>BILANCA!E170</f>
        <v>659667.67000000004</v>
      </c>
      <c r="E1148" s="1">
        <v>0</v>
      </c>
      <c r="F1148" s="1">
        <v>0</v>
      </c>
      <c r="G1148" s="2">
        <f t="shared" si="22"/>
        <v>310018.22610000003</v>
      </c>
      <c r="H1148" s="2">
        <f t="shared" si="23"/>
        <v>0.32999999995809048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559563</v>
      </c>
      <c r="D1151" s="1">
        <f>BILANCA!E173</f>
        <v>659667.67000000004</v>
      </c>
      <c r="E1151" s="1">
        <v>0</v>
      </c>
      <c r="F1151" s="1">
        <v>0</v>
      </c>
      <c r="G1151" s="2">
        <f t="shared" si="22"/>
        <v>315654.92112000007</v>
      </c>
      <c r="H1151" s="2">
        <f t="shared" si="23"/>
        <v>0.32999999995809048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2109165</v>
      </c>
      <c r="D1152" s="1">
        <f>BILANCA!E175</f>
        <v>1944150.83</v>
      </c>
      <c r="E1152" s="1">
        <v>0</v>
      </c>
      <c r="F1152" s="1">
        <v>0</v>
      </c>
      <c r="G1152" s="2">
        <f t="shared" si="22"/>
        <v>1013571.86554</v>
      </c>
      <c r="H1152" s="2">
        <f t="shared" si="23"/>
        <v>0.16999999992549419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1201623</v>
      </c>
      <c r="D1153" s="1">
        <f>BILANCA!E176</f>
        <v>1015114.3200000001</v>
      </c>
      <c r="E1153" s="1">
        <v>0</v>
      </c>
      <c r="F1153" s="1">
        <v>0</v>
      </c>
      <c r="G1153" s="2">
        <f t="shared" si="22"/>
        <v>549414.77880000009</v>
      </c>
      <c r="H1153" s="2">
        <f t="shared" si="23"/>
        <v>0.32000000006519258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798805</v>
      </c>
      <c r="D1154" s="1">
        <f>BILANCA!E177</f>
        <v>807167.54</v>
      </c>
      <c r="E1154" s="1">
        <v>0</v>
      </c>
      <c r="F1154" s="1">
        <v>0</v>
      </c>
      <c r="G1154" s="2">
        <f t="shared" si="22"/>
        <v>412646.95368000004</v>
      </c>
      <c r="H1154" s="2">
        <f t="shared" si="23"/>
        <v>0.4599999999627471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530595</v>
      </c>
      <c r="D1155" s="1">
        <f>BILANCA!E178</f>
        <v>639810.98</v>
      </c>
      <c r="E1155" s="1">
        <v>0</v>
      </c>
      <c r="F1155" s="1">
        <v>0</v>
      </c>
      <c r="G1155" s="2">
        <f t="shared" si="22"/>
        <v>311357.31711999996</v>
      </c>
      <c r="H1155" s="2">
        <f t="shared" si="23"/>
        <v>2.0000000018626451E-2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34708</v>
      </c>
      <c r="D1156" s="1">
        <f>BILANCA!E179</f>
        <v>51283.24</v>
      </c>
      <c r="E1156" s="1">
        <v>0</v>
      </c>
      <c r="F1156" s="1">
        <v>0</v>
      </c>
      <c r="G1156" s="2">
        <f t="shared" si="22"/>
        <v>23748.48504</v>
      </c>
      <c r="H1156" s="2">
        <f t="shared" si="23"/>
        <v>0.23999999999796273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23534</v>
      </c>
      <c r="D1157" s="1">
        <f>BILANCA!E180</f>
        <v>6256.16</v>
      </c>
      <c r="E1157" s="1">
        <v>0</v>
      </c>
      <c r="F1157" s="1">
        <v>0</v>
      </c>
      <c r="G1157" s="2">
        <f t="shared" si="22"/>
        <v>6272.0596799999994</v>
      </c>
      <c r="H1157" s="2">
        <f t="shared" si="23"/>
        <v>0.15999999999985448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23534</v>
      </c>
      <c r="D1159" s="1">
        <f>BILANCA!E182</f>
        <v>6256.16</v>
      </c>
      <c r="E1159" s="1">
        <v>0</v>
      </c>
      <c r="F1159" s="1">
        <v>0</v>
      </c>
      <c r="G1159" s="2">
        <f t="shared" si="22"/>
        <v>6344.1523199999992</v>
      </c>
      <c r="H1159" s="2">
        <f t="shared" si="23"/>
        <v>0.15999999999985448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209968</v>
      </c>
      <c r="D1165" s="1">
        <f>BILANCA!E188</f>
        <v>109817.16</v>
      </c>
      <c r="E1165" s="1">
        <v>0</v>
      </c>
      <c r="F1165" s="1">
        <v>0</v>
      </c>
      <c r="G1165" s="2">
        <f t="shared" si="22"/>
        <v>78187.622239999997</v>
      </c>
      <c r="H1165" s="2">
        <f t="shared" si="23"/>
        <v>0.16000000000349246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526.58000000000004</v>
      </c>
      <c r="E1166" s="1">
        <v>0</v>
      </c>
      <c r="F1166" s="1">
        <v>0</v>
      </c>
      <c r="G1166" s="2">
        <f t="shared" si="22"/>
        <v>192.72828000000001</v>
      </c>
      <c r="H1166" s="2">
        <f t="shared" si="23"/>
        <v>0.41999999999995907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402818</v>
      </c>
      <c r="D1183" s="1">
        <f>BILANCA!E206</f>
        <v>207420.2</v>
      </c>
      <c r="E1183" s="1">
        <v>0</v>
      </c>
      <c r="F1183" s="1">
        <v>0</v>
      </c>
      <c r="G1183" s="2">
        <f t="shared" si="22"/>
        <v>163531.68000000002</v>
      </c>
      <c r="H1183" s="2">
        <f t="shared" si="23"/>
        <v>0.20000000001164153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402818</v>
      </c>
      <c r="D1184" s="1">
        <f>BILANCA!E207</f>
        <v>207420.2</v>
      </c>
      <c r="E1184" s="1">
        <v>0</v>
      </c>
      <c r="F1184" s="1">
        <v>0</v>
      </c>
      <c r="G1184" s="2">
        <f t="shared" si="22"/>
        <v>164349.33840000001</v>
      </c>
      <c r="H1184" s="2">
        <f t="shared" si="23"/>
        <v>0.20000000001164153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402818</v>
      </c>
      <c r="D1191" s="1">
        <f>BILANCA!E214</f>
        <v>207420.2</v>
      </c>
      <c r="E1191" s="1">
        <v>0</v>
      </c>
      <c r="F1191" s="1">
        <v>0</v>
      </c>
      <c r="G1191" s="2">
        <f t="shared" si="22"/>
        <v>170072.9472</v>
      </c>
      <c r="H1191" s="2">
        <f t="shared" si="23"/>
        <v>0.20000000001164153</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907542</v>
      </c>
      <c r="D1214" s="1">
        <f>BILANCA!E237</f>
        <v>929036.51</v>
      </c>
      <c r="E1214" s="1">
        <v>0</v>
      </c>
      <c r="F1214" s="1">
        <v>0</v>
      </c>
      <c r="G1214" s="2">
        <f t="shared" si="22"/>
        <v>638857.06962000008</v>
      </c>
      <c r="H1214" s="2">
        <f t="shared" si="23"/>
        <v>0.48999999999068677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926040</v>
      </c>
      <c r="D1215" s="1">
        <f>BILANCA!E238</f>
        <v>955256.02</v>
      </c>
      <c r="E1215" s="1">
        <v>0</v>
      </c>
      <c r="F1215" s="1">
        <v>0</v>
      </c>
      <c r="G1215" s="2">
        <f t="shared" si="22"/>
        <v>658080.07328000001</v>
      </c>
      <c r="H1215" s="2">
        <f t="shared" si="23"/>
        <v>2.0000000018626451E-2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1328858</v>
      </c>
      <c r="D1216" s="1">
        <f>BILANCA!E239</f>
        <v>1162676.22</v>
      </c>
      <c r="E1216" s="1">
        <v>0</v>
      </c>
      <c r="F1216" s="1">
        <v>0</v>
      </c>
      <c r="G1216" s="2">
        <f t="shared" si="22"/>
        <v>851431.03252000001</v>
      </c>
      <c r="H1216" s="2">
        <f t="shared" si="23"/>
        <v>0.21999999997206032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1328858</v>
      </c>
      <c r="D1217" s="1">
        <f>BILANCA!E240</f>
        <v>1162676.22</v>
      </c>
      <c r="E1217" s="1">
        <v>0</v>
      </c>
      <c r="F1217" s="1">
        <v>0</v>
      </c>
      <c r="G1217" s="2">
        <f t="shared" si="22"/>
        <v>855085.24296000006</v>
      </c>
      <c r="H1217" s="2">
        <f t="shared" si="23"/>
        <v>0.21999999997206032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402818</v>
      </c>
      <c r="D1219" s="1">
        <f>BILANCA!E242</f>
        <v>207420.2</v>
      </c>
      <c r="E1219" s="1">
        <v>0</v>
      </c>
      <c r="F1219" s="1">
        <v>0</v>
      </c>
      <c r="G1219" s="2">
        <f t="shared" si="22"/>
        <v>192967.3824</v>
      </c>
      <c r="H1219" s="2">
        <f t="shared" si="23"/>
        <v>0.20000000001164153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402818</v>
      </c>
      <c r="D1220" s="1">
        <f>BILANCA!E243</f>
        <v>207420.2</v>
      </c>
      <c r="E1220" s="1">
        <v>0</v>
      </c>
      <c r="F1220" s="1">
        <v>0</v>
      </c>
      <c r="G1220" s="2">
        <f t="shared" si="22"/>
        <v>193785.04080000002</v>
      </c>
      <c r="H1220" s="2">
        <f t="shared" si="23"/>
        <v>0.20000000001164153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-18498</v>
      </c>
      <c r="D1222" s="1">
        <f>BILANCA!E245</f>
        <v>-26469.51</v>
      </c>
      <c r="E1222" s="1">
        <v>0</v>
      </c>
      <c r="F1222" s="1">
        <v>0</v>
      </c>
      <c r="G1222" s="2">
        <f t="shared" si="22"/>
        <v>-17073.447779999999</v>
      </c>
      <c r="H1222" s="2">
        <f t="shared" si="23"/>
        <v>0.49000000000160071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18498</v>
      </c>
      <c r="D1227" s="1">
        <f>BILANCA!E250</f>
        <v>26469.51</v>
      </c>
      <c r="E1227" s="1">
        <v>0</v>
      </c>
      <c r="F1227" s="1">
        <v>0</v>
      </c>
      <c r="G1227" s="2">
        <f t="shared" si="22"/>
        <v>17430.632879999997</v>
      </c>
      <c r="H1227" s="2">
        <f t="shared" si="23"/>
        <v>0.49000000000160071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18498</v>
      </c>
      <c r="D1228" s="1">
        <f>BILANCA!E251</f>
        <v>26469.51</v>
      </c>
      <c r="E1228" s="1">
        <v>0</v>
      </c>
      <c r="F1228" s="1">
        <v>0</v>
      </c>
      <c r="G1228" s="2">
        <f t="shared" si="22"/>
        <v>17502.069899999999</v>
      </c>
      <c r="H1228" s="2">
        <f t="shared" si="23"/>
        <v>0.49000000000160071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250</v>
      </c>
      <c r="E1232" s="1">
        <v>0</v>
      </c>
      <c r="F1232" s="1">
        <v>0</v>
      </c>
      <c r="G1232" s="2">
        <f t="shared" si="22"/>
        <v>124.5</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1056478</v>
      </c>
      <c r="D1236" s="1">
        <f>BILANCA!E259</f>
        <v>831475.26</v>
      </c>
      <c r="E1236" s="1">
        <v>0</v>
      </c>
      <c r="F1236" s="1">
        <v>0</v>
      </c>
      <c r="G1236" s="2">
        <f t="shared" si="22"/>
        <v>688015.41555999999</v>
      </c>
      <c r="H1236" s="2">
        <f t="shared" si="23"/>
        <v>0.26000000000931323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1056478</v>
      </c>
      <c r="D1237" s="1">
        <f>BILANCA!E260</f>
        <v>831475.26</v>
      </c>
      <c r="E1237" s="1">
        <v>0</v>
      </c>
      <c r="F1237" s="1">
        <v>0</v>
      </c>
      <c r="G1237" s="2">
        <f t="shared" si="22"/>
        <v>690734.84407999995</v>
      </c>
      <c r="H1237" s="2">
        <f t="shared" si="23"/>
        <v>0.26000000000931323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250</v>
      </c>
      <c r="E1240" s="1">
        <v>0</v>
      </c>
      <c r="F1240" s="1">
        <v>0</v>
      </c>
      <c r="G1240" s="2">
        <f t="shared" si="22"/>
        <v>128.5</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211366</v>
      </c>
      <c r="D1241" s="1">
        <f>BILANCA!E265</f>
        <v>117952.72</v>
      </c>
      <c r="E1241" s="1">
        <v>0</v>
      </c>
      <c r="F1241" s="1">
        <v>0</v>
      </c>
      <c r="G1241" s="2">
        <f t="shared" si="22"/>
        <v>115396.03152</v>
      </c>
      <c r="H1241" s="2">
        <f t="shared" si="23"/>
        <v>0.27999999999883585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9378</v>
      </c>
      <c r="D1244" s="1">
        <f>BILANCA!E268</f>
        <v>3604.22</v>
      </c>
      <c r="E1244" s="1">
        <v>0</v>
      </c>
      <c r="F1244" s="1">
        <v>0</v>
      </c>
      <c r="G1244" s="2">
        <f t="shared" si="24"/>
        <v>4329.0608400000001</v>
      </c>
      <c r="H1244" s="2">
        <f t="shared" si="23"/>
        <v>0.21999999999979991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211366</v>
      </c>
      <c r="D1262" s="1">
        <f>BILANCA!E286</f>
        <v>117952.72</v>
      </c>
      <c r="E1262" s="1">
        <v>0</v>
      </c>
      <c r="F1262" s="1">
        <v>0</v>
      </c>
      <c r="G1262" s="2">
        <f t="shared" si="24"/>
        <v>124788.73176000002</v>
      </c>
      <c r="H1262" s="2">
        <f t="shared" si="23"/>
        <v>0.27999999999883585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798805</v>
      </c>
      <c r="D1264" s="1">
        <f>BILANCA!E288</f>
        <v>807167.54</v>
      </c>
      <c r="E1264" s="1">
        <v>0</v>
      </c>
      <c r="F1264" s="1">
        <v>0</v>
      </c>
      <c r="G1264" s="2">
        <f t="shared" si="24"/>
        <v>678092.36248000013</v>
      </c>
      <c r="H1264" s="2">
        <f t="shared" si="23"/>
        <v>0.4599999999627471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526.58000000000004</v>
      </c>
      <c r="E1266" s="1">
        <v>0</v>
      </c>
      <c r="F1266" s="1">
        <v>0</v>
      </c>
      <c r="G1266" s="2">
        <f t="shared" si="24"/>
        <v>298.04428000000001</v>
      </c>
      <c r="H1266" s="2">
        <f t="shared" si="23"/>
        <v>0.41999999999995907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402818</v>
      </c>
      <c r="D1270" s="1">
        <f>BILANCA!E294</f>
        <v>207420.2</v>
      </c>
      <c r="E1270" s="1">
        <v>0</v>
      </c>
      <c r="F1270" s="1">
        <v>0</v>
      </c>
      <c r="G1270" s="2">
        <f t="shared" si="24"/>
        <v>234667.9608</v>
      </c>
      <c r="H1270" s="2">
        <f t="shared" si="23"/>
        <v>0.20000000001164153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209968</v>
      </c>
      <c r="D1278" s="1">
        <f>BILANCA!E302</f>
        <v>109817.16</v>
      </c>
      <c r="E1278" s="1">
        <v>0</v>
      </c>
      <c r="F1278" s="1">
        <v>0</v>
      </c>
      <c r="G1278" s="2">
        <f t="shared" si="24"/>
        <v>126732.6844</v>
      </c>
      <c r="H1278" s="2">
        <f t="shared" si="23"/>
        <v>0.16000000000349246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402818</v>
      </c>
      <c r="D1288" s="1">
        <f>BILANCA!E312</f>
        <v>207420.2</v>
      </c>
      <c r="E1288" s="1">
        <v>0</v>
      </c>
      <c r="F1288" s="1">
        <v>0</v>
      </c>
      <c r="G1288" s="2">
        <f t="shared" si="24"/>
        <v>249385.81199999998</v>
      </c>
      <c r="H1288" s="2">
        <f t="shared" si="23"/>
        <v>0.20000000001164153</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7494227</v>
      </c>
      <c r="D1322" s="1">
        <f>'RAS-funkcijski'!E28</f>
        <v>8276780.1799999997</v>
      </c>
      <c r="E1322" s="1">
        <v>0</v>
      </c>
      <c r="F1322" s="1">
        <v>0</v>
      </c>
      <c r="G1322" s="2">
        <f t="shared" si="24"/>
        <v>577146.89664000005</v>
      </c>
      <c r="H1322" s="2">
        <f t="shared" si="23"/>
        <v>0.17999999970197678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7494227</v>
      </c>
      <c r="D1324" s="1">
        <f>'RAS-funkcijski'!E30</f>
        <v>8276780.1799999997</v>
      </c>
      <c r="E1324" s="1">
        <v>0</v>
      </c>
      <c r="F1324" s="1">
        <v>0</v>
      </c>
      <c r="G1324" s="2">
        <f t="shared" si="24"/>
        <v>625242.47135999997</v>
      </c>
      <c r="H1324" s="2">
        <f t="shared" si="23"/>
        <v>0.17999999970197678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7494227</v>
      </c>
      <c r="D1435" s="13">
        <f>'RAS-funkcijski'!E141</f>
        <v>8276780.1799999997</v>
      </c>
      <c r="E1435" s="13">
        <v>0</v>
      </c>
      <c r="F1435" s="13">
        <v>0</v>
      </c>
      <c r="G1435" s="14">
        <f t="shared" si="24"/>
        <v>3294546.8683199999</v>
      </c>
      <c r="H1435" s="14">
        <f t="shared" si="27"/>
        <v>0.17999999970197678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1201623.3899999999</v>
      </c>
      <c r="D1480" s="6"/>
      <c r="E1480" s="6">
        <v>0</v>
      </c>
      <c r="F1480" s="6">
        <v>0</v>
      </c>
      <c r="G1480" s="7">
        <f t="shared" ref="G1480:G1580" si="34">B1480/1000*C1480</f>
        <v>1201.62339</v>
      </c>
      <c r="H1480" s="7">
        <f t="shared" ref="H1480:H1580" si="35">ABS(C1480-ROUND(C1480,0))</f>
        <v>0.38999999989755452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8502790.709999999</v>
      </c>
      <c r="D1481" s="1">
        <v>0</v>
      </c>
      <c r="E1481" s="1">
        <v>0</v>
      </c>
      <c r="F1481" s="1">
        <v>0</v>
      </c>
      <c r="G1481" s="2">
        <f t="shared" si="34"/>
        <v>17005.581419999999</v>
      </c>
      <c r="H1481" s="2">
        <f t="shared" si="35"/>
        <v>0.29000000096857548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8299487.7799999993</v>
      </c>
      <c r="D1483" s="1">
        <v>0</v>
      </c>
      <c r="E1483" s="1">
        <v>0</v>
      </c>
      <c r="F1483" s="1">
        <v>0</v>
      </c>
      <c r="G1483" s="2">
        <f t="shared" si="34"/>
        <v>33197.951119999998</v>
      </c>
      <c r="H1483" s="2">
        <f t="shared" si="35"/>
        <v>0.22000000067055225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6919377.7699999996</v>
      </c>
      <c r="D1484" s="1">
        <v>0</v>
      </c>
      <c r="E1484" s="1">
        <v>0</v>
      </c>
      <c r="F1484" s="1">
        <v>0</v>
      </c>
      <c r="G1484" s="2">
        <f t="shared" si="34"/>
        <v>34596.888849999996</v>
      </c>
      <c r="H1484" s="2">
        <f t="shared" si="35"/>
        <v>0.23000000044703484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1270292.8500000001</v>
      </c>
      <c r="D1485" s="1">
        <v>0</v>
      </c>
      <c r="E1485" s="1">
        <v>0</v>
      </c>
      <c r="F1485" s="1">
        <v>0</v>
      </c>
      <c r="G1485" s="2">
        <f t="shared" si="34"/>
        <v>7621.7571000000007</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109817.16</v>
      </c>
      <c r="D1491" s="1">
        <v>0</v>
      </c>
      <c r="E1491" s="1">
        <v>0</v>
      </c>
      <c r="F1491" s="1">
        <v>0</v>
      </c>
      <c r="G1491" s="2">
        <f t="shared" si="34"/>
        <v>1317.80592</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203302.93</v>
      </c>
      <c r="D1492" s="1">
        <v>0</v>
      </c>
      <c r="E1492" s="1">
        <v>0</v>
      </c>
      <c r="F1492" s="1">
        <v>0</v>
      </c>
      <c r="G1492" s="2">
        <f t="shared" si="34"/>
        <v>2642.9380899999996</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8689299.7800000012</v>
      </c>
      <c r="D1499" s="1">
        <v>0</v>
      </c>
      <c r="E1499" s="1">
        <v>0</v>
      </c>
      <c r="F1499" s="1">
        <v>0</v>
      </c>
      <c r="G1499" s="2">
        <f t="shared" si="34"/>
        <v>173785.99560000002</v>
      </c>
      <c r="H1499" s="2">
        <f t="shared" si="35"/>
        <v>0.2199999988079071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8291125.2199999997</v>
      </c>
      <c r="D1501" s="1">
        <v>0</v>
      </c>
      <c r="E1501" s="1">
        <v>0</v>
      </c>
      <c r="F1501" s="1">
        <v>0</v>
      </c>
      <c r="G1501" s="2">
        <f t="shared" si="34"/>
        <v>182404.75483999998</v>
      </c>
      <c r="H1501" s="2">
        <f t="shared" si="35"/>
        <v>0.21999999973922968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6810162.0199999996</v>
      </c>
      <c r="D1502" s="1">
        <v>0</v>
      </c>
      <c r="E1502" s="1">
        <v>0</v>
      </c>
      <c r="F1502" s="1">
        <v>0</v>
      </c>
      <c r="G1502" s="2">
        <f t="shared" si="34"/>
        <v>156633.72645999998</v>
      </c>
      <c r="H1502" s="2">
        <f t="shared" si="35"/>
        <v>1.9999999552965164E-2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1253717.43</v>
      </c>
      <c r="D1503" s="1">
        <v>0</v>
      </c>
      <c r="E1503" s="1">
        <v>0</v>
      </c>
      <c r="F1503" s="1">
        <v>0</v>
      </c>
      <c r="G1503" s="2">
        <f t="shared" si="34"/>
        <v>30089.21832</v>
      </c>
      <c r="H1503" s="2">
        <f t="shared" si="35"/>
        <v>0.42999999993480742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17278.150000000001</v>
      </c>
      <c r="D1504" s="1">
        <v>0</v>
      </c>
      <c r="E1504" s="1">
        <v>0</v>
      </c>
      <c r="F1504" s="1">
        <v>0</v>
      </c>
      <c r="G1504" s="2">
        <f t="shared" si="34"/>
        <v>431.95375000000007</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209967.62</v>
      </c>
      <c r="D1509" s="1">
        <v>0</v>
      </c>
      <c r="E1509" s="1">
        <v>0</v>
      </c>
      <c r="F1509" s="1">
        <v>0</v>
      </c>
      <c r="G1509" s="2">
        <f t="shared" si="34"/>
        <v>6299.0285999999996</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202776.35</v>
      </c>
      <c r="D1510" s="1">
        <v>0</v>
      </c>
      <c r="E1510" s="1">
        <v>0</v>
      </c>
      <c r="F1510" s="1">
        <v>0</v>
      </c>
      <c r="G1510" s="2">
        <f t="shared" si="34"/>
        <v>6286.0668500000002</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195398.21</v>
      </c>
      <c r="D1511" s="1">
        <v>0</v>
      </c>
      <c r="E1511" s="1">
        <v>0</v>
      </c>
      <c r="F1511" s="1">
        <v>0</v>
      </c>
      <c r="G1511" s="2">
        <f t="shared" si="34"/>
        <v>6252.7427200000002</v>
      </c>
      <c r="H1511" s="2">
        <f t="shared" si="35"/>
        <v>0.20999999999185093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195398.21</v>
      </c>
      <c r="D1515" s="1">
        <v>0</v>
      </c>
      <c r="E1515" s="1">
        <v>0</v>
      </c>
      <c r="F1515" s="1">
        <v>0</v>
      </c>
      <c r="G1515" s="2">
        <f t="shared" si="34"/>
        <v>7034.3355599999995</v>
      </c>
      <c r="H1515" s="2">
        <f t="shared" si="35"/>
        <v>0.20999999999185093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1015114.3199999984</v>
      </c>
      <c r="D1517" s="1">
        <v>0</v>
      </c>
      <c r="E1517" s="1">
        <v>0</v>
      </c>
      <c r="F1517" s="1">
        <v>0</v>
      </c>
      <c r="G1517" s="2">
        <f t="shared" si="34"/>
        <v>38574.344159999942</v>
      </c>
      <c r="H1517" s="2">
        <f t="shared" si="35"/>
        <v>0.31999999843537807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1015114.3200000001</v>
      </c>
      <c r="D1576" s="1">
        <v>0</v>
      </c>
      <c r="E1576" s="1">
        <v>0</v>
      </c>
      <c r="F1576" s="1">
        <v>0</v>
      </c>
      <c r="G1576" s="2">
        <f t="shared" si="34"/>
        <v>98466.089040000006</v>
      </c>
      <c r="H1576" s="2">
        <f t="shared" si="35"/>
        <v>0.32000000006519258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807167.54</v>
      </c>
      <c r="D1578" s="1">
        <v>0</v>
      </c>
      <c r="E1578" s="1">
        <v>0</v>
      </c>
      <c r="F1578" s="1">
        <v>0</v>
      </c>
      <c r="G1578" s="2">
        <f t="shared" si="34"/>
        <v>79909.586460000006</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526.58000000000004</v>
      </c>
      <c r="D1579" s="1">
        <v>0</v>
      </c>
      <c r="E1579" s="1">
        <v>0</v>
      </c>
      <c r="F1579" s="1">
        <v>0</v>
      </c>
      <c r="G1579" s="2">
        <f t="shared" si="34"/>
        <v>52.658000000000008</v>
      </c>
      <c r="H1579" s="2">
        <f t="shared" si="35"/>
        <v>0.41999999999995907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207420.2</v>
      </c>
      <c r="D1580" s="13">
        <v>0</v>
      </c>
      <c r="E1580" s="13">
        <v>0</v>
      </c>
      <c r="F1580" s="13">
        <v>0</v>
      </c>
      <c r="G1580" s="14">
        <f t="shared" si="34"/>
        <v>20949.440200000001</v>
      </c>
      <c r="H1580" s="14">
        <f t="shared" si="35"/>
        <v>0.20000000001164153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30970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41"/>
      <c r="F10" s="332" t="s">
        <v>34</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35</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37</v>
      </c>
      <c r="B15" s="326" t="s">
        <v>38</v>
      </c>
      <c r="C15" s="327"/>
      <c r="D15" s="327"/>
      <c r="E15" s="327"/>
      <c r="F15" s="328"/>
      <c r="G15" s="264" t="s">
        <v>39</v>
      </c>
      <c r="H15" s="264" t="s">
        <v>40</v>
      </c>
      <c r="I15" s="265" t="s">
        <v>41</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7682762</v>
      </c>
      <c r="I16" s="172">
        <f>'PR-RAS'!E6</f>
        <v>8464207.0500000007</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7350200</v>
      </c>
      <c r="I17" s="172">
        <f>'PR-RAS'!E151</f>
        <v>8073477.25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18498</v>
      </c>
      <c r="I19" s="173">
        <f>'PR-RAS'!E646</f>
        <v>26469.509999999849</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1328858</v>
      </c>
      <c r="I20" s="175">
        <f>BILANCA!E7</f>
        <v>1162676.2200000014</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780307</v>
      </c>
      <c r="I21" s="177">
        <f>BILANCA!E68</f>
        <v>781474.6100000001</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1201623</v>
      </c>
      <c r="I22" s="177">
        <f>BILANCA!E176</f>
        <v>1015114.3200000001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907542</v>
      </c>
      <c r="I23" s="179">
        <f>BILANCA!E237</f>
        <v>929036.51</v>
      </c>
      <c r="J23" s="4"/>
      <c r="K23" s="4"/>
      <c r="L23" s="4"/>
      <c r="M23" s="4"/>
      <c r="N23" s="4"/>
      <c r="O23" s="4"/>
      <c r="P23" s="4"/>
      <c r="Q23" s="4"/>
      <c r="R23" s="4"/>
      <c r="S23" s="4"/>
      <c r="T23" s="4"/>
      <c r="U23" s="4"/>
      <c r="V23" s="4"/>
      <c r="W23" s="4"/>
      <c r="X23" s="4"/>
    </row>
    <row r="24" spans="1:24" ht="12.75" customHeight="1" x14ac:dyDescent="0.2">
      <c r="A24" s="329" t="s">
        <v>42</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7494227</v>
      </c>
      <c r="I28" s="181">
        <f>'RAS-funkcijski'!E141</f>
        <v>8276780.1799999997</v>
      </c>
      <c r="J28" s="4"/>
      <c r="K28" s="4"/>
      <c r="L28" s="4"/>
      <c r="M28" s="4"/>
      <c r="N28" s="4"/>
      <c r="O28" s="4"/>
      <c r="P28" s="4"/>
      <c r="Q28" s="4"/>
      <c r="R28" s="4"/>
      <c r="S28" s="4"/>
      <c r="T28" s="4"/>
      <c r="U28" s="4"/>
      <c r="V28" s="4"/>
      <c r="W28" s="4"/>
      <c r="X28" s="4"/>
    </row>
    <row r="29" spans="1:24" ht="12.75" customHeight="1" x14ac:dyDescent="0.2">
      <c r="A29" s="329" t="s">
        <v>34</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35</v>
      </c>
      <c r="B33" s="325" t="str">
        <f>OBVEZE!B5</f>
        <v>Stanje obveza 1. siječnja (=stanju obveza iz Izvještaja o obvezama na 31. prosinca prethodne godine)</v>
      </c>
      <c r="C33" s="321"/>
      <c r="D33" s="321"/>
      <c r="E33" s="321"/>
      <c r="F33" s="322"/>
      <c r="G33" s="159" t="str">
        <f>OBVEZE!C5</f>
        <v>V001</v>
      </c>
      <c r="H33" s="182" t="s">
        <v>43</v>
      </c>
      <c r="I33" s="183">
        <f>OBVEZE!D5</f>
        <v>1201623.3899999999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43</v>
      </c>
      <c r="I34" s="177">
        <f>OBVEZE!D42</f>
        <v>1015114.3199999984</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43</v>
      </c>
      <c r="I36" s="181">
        <f>OBVEZE!D101</f>
        <v>1015114.3200000001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44</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zoomScaleNormal="100" workbookViewId="0">
      <selection activeCell="G25" sqref="G2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45</v>
      </c>
      <c r="B2" s="352"/>
      <c r="C2" s="352"/>
      <c r="D2" s="352"/>
      <c r="E2" s="352"/>
      <c r="F2" s="352"/>
    </row>
    <row r="3" spans="1:25" s="224" customFormat="1" ht="48" x14ac:dyDescent="0.2">
      <c r="A3" s="310" t="s">
        <v>46</v>
      </c>
      <c r="B3" s="311" t="s">
        <v>38</v>
      </c>
      <c r="C3" s="285" t="s">
        <v>39</v>
      </c>
      <c r="D3" s="311" t="s">
        <v>47</v>
      </c>
      <c r="E3" s="311" t="s">
        <v>48</v>
      </c>
      <c r="F3" s="286"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7682762</v>
      </c>
      <c r="E6" s="53">
        <f>E7+E44+E50+E82+E106+E124+E133+E139</f>
        <v>8464207.0500000007</v>
      </c>
      <c r="F6" s="54">
        <f t="shared" ref="F6:F131" si="0">IF(D6&lt;&gt;0,IF(E6/D6&gt;=100,"&gt;&gt;100",E6/D6*100),"-")</f>
        <v>110.17140775674166</v>
      </c>
    </row>
    <row r="7" spans="1:25" ht="12.75" customHeight="1" x14ac:dyDescent="0.2">
      <c r="A7" s="55">
        <v>61</v>
      </c>
      <c r="B7" s="309" t="s">
        <v>54</v>
      </c>
      <c r="C7" s="52" t="s">
        <v>55</v>
      </c>
      <c r="D7" s="53">
        <f t="shared" ref="D7:E7" si="1">D8+D17+D23+D29+D37+D40</f>
        <v>0</v>
      </c>
      <c r="E7" s="53">
        <f t="shared" si="1"/>
        <v>0</v>
      </c>
      <c r="F7" s="54" t="str">
        <f t="shared" si="0"/>
        <v>-</v>
      </c>
    </row>
    <row r="8" spans="1:25" ht="12.75" customHeight="1" x14ac:dyDescent="0.2">
      <c r="A8" s="55">
        <v>611</v>
      </c>
      <c r="B8" s="87" t="s">
        <v>56</v>
      </c>
      <c r="C8" s="52" t="s">
        <v>57</v>
      </c>
      <c r="D8" s="53">
        <f t="shared" ref="D8:E8" si="2">SUM(D9:D14)-D15-D16</f>
        <v>0</v>
      </c>
      <c r="E8" s="53">
        <f t="shared" si="2"/>
        <v>0</v>
      </c>
      <c r="F8" s="54" t="str">
        <f t="shared" si="0"/>
        <v>-</v>
      </c>
    </row>
    <row r="9" spans="1:25" ht="12.75" customHeight="1" x14ac:dyDescent="0.2">
      <c r="A9" s="55">
        <v>6111</v>
      </c>
      <c r="B9" s="87" t="s">
        <v>58</v>
      </c>
      <c r="C9" s="52" t="s">
        <v>59</v>
      </c>
      <c r="D9" s="244">
        <v>0</v>
      </c>
      <c r="E9" s="244">
        <v>0</v>
      </c>
      <c r="F9" s="54" t="str">
        <f t="shared" si="0"/>
        <v>-</v>
      </c>
    </row>
    <row r="10" spans="1:25" ht="12.75" customHeight="1" x14ac:dyDescent="0.2">
      <c r="A10" s="55">
        <v>6112</v>
      </c>
      <c r="B10" s="87" t="s">
        <v>60</v>
      </c>
      <c r="C10" s="52" t="s">
        <v>61</v>
      </c>
      <c r="D10" s="244">
        <v>0</v>
      </c>
      <c r="E10" s="244">
        <v>0</v>
      </c>
      <c r="F10" s="54" t="str">
        <f t="shared" si="0"/>
        <v>-</v>
      </c>
    </row>
    <row r="11" spans="1:25" ht="12.75" customHeight="1" x14ac:dyDescent="0.2">
      <c r="A11" s="55">
        <v>6113</v>
      </c>
      <c r="B11" s="87" t="s">
        <v>62</v>
      </c>
      <c r="C11" s="52" t="s">
        <v>63</v>
      </c>
      <c r="D11" s="244">
        <v>0</v>
      </c>
      <c r="E11" s="244">
        <v>0</v>
      </c>
      <c r="F11" s="54" t="str">
        <f t="shared" si="0"/>
        <v>-</v>
      </c>
    </row>
    <row r="12" spans="1:25" ht="12.75" customHeight="1" x14ac:dyDescent="0.2">
      <c r="A12" s="55">
        <v>6114</v>
      </c>
      <c r="B12" s="87" t="s">
        <v>64</v>
      </c>
      <c r="C12" s="52" t="s">
        <v>65</v>
      </c>
      <c r="D12" s="244">
        <v>0</v>
      </c>
      <c r="E12" s="244">
        <v>0</v>
      </c>
      <c r="F12" s="54" t="str">
        <f t="shared" si="0"/>
        <v>-</v>
      </c>
    </row>
    <row r="13" spans="1:25" ht="12.75" customHeight="1" x14ac:dyDescent="0.2">
      <c r="A13" s="55">
        <v>6115</v>
      </c>
      <c r="B13" s="87" t="s">
        <v>66</v>
      </c>
      <c r="C13" s="52" t="s">
        <v>67</v>
      </c>
      <c r="D13" s="244">
        <v>0</v>
      </c>
      <c r="E13" s="244">
        <v>0</v>
      </c>
      <c r="F13" s="54" t="str">
        <f t="shared" si="0"/>
        <v>-</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0</v>
      </c>
      <c r="E15" s="244">
        <v>0</v>
      </c>
      <c r="F15" s="54" t="str">
        <f t="shared" si="0"/>
        <v>-</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0</v>
      </c>
      <c r="E23" s="53">
        <f t="shared" si="4"/>
        <v>0</v>
      </c>
      <c r="F23" s="54" t="str">
        <f t="shared" si="0"/>
        <v>-</v>
      </c>
    </row>
    <row r="24" spans="1:6" ht="12.75" customHeight="1" x14ac:dyDescent="0.2">
      <c r="A24" s="55">
        <v>6131</v>
      </c>
      <c r="B24" s="87" t="s">
        <v>88</v>
      </c>
      <c r="C24" s="52" t="s">
        <v>89</v>
      </c>
      <c r="D24" s="244">
        <v>0</v>
      </c>
      <c r="E24" s="244">
        <v>0</v>
      </c>
      <c r="F24" s="54" t="str">
        <f t="shared" si="0"/>
        <v>-</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0</v>
      </c>
      <c r="E27" s="244">
        <v>0</v>
      </c>
      <c r="F27" s="54" t="str">
        <f t="shared" si="0"/>
        <v>-</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0</v>
      </c>
      <c r="E29" s="53">
        <f t="shared" si="5"/>
        <v>0</v>
      </c>
      <c r="F29" s="54" t="str">
        <f t="shared" si="0"/>
        <v>-</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0</v>
      </c>
      <c r="E31" s="244">
        <v>0</v>
      </c>
      <c r="F31" s="54" t="str">
        <f t="shared" si="0"/>
        <v>-</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0</v>
      </c>
      <c r="E33" s="244">
        <v>0</v>
      </c>
      <c r="F33" s="54" t="str">
        <f t="shared" si="0"/>
        <v>-</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3323807</v>
      </c>
      <c r="E50" s="53">
        <f>E51+E54+E59+E62+E65+E68+E71+E74+E77</f>
        <v>3617212.96</v>
      </c>
      <c r="F50" s="54">
        <f t="shared" si="0"/>
        <v>108.82740664545203</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0</v>
      </c>
      <c r="E57" s="244">
        <v>0</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3270565</v>
      </c>
      <c r="E59" s="53">
        <f t="shared" si="12"/>
        <v>3599993.98</v>
      </c>
      <c r="F59" s="54">
        <f t="shared" si="0"/>
        <v>110.07254037146488</v>
      </c>
    </row>
    <row r="60" spans="1:6" ht="24" x14ac:dyDescent="0.2">
      <c r="A60" s="55">
        <v>6331</v>
      </c>
      <c r="B60" s="88" t="s">
        <v>160</v>
      </c>
      <c r="C60" s="52" t="s">
        <v>161</v>
      </c>
      <c r="D60" s="244">
        <v>3119741</v>
      </c>
      <c r="E60" s="244">
        <v>3449753.36</v>
      </c>
      <c r="F60" s="54">
        <f t="shared" si="0"/>
        <v>110.57819735676775</v>
      </c>
    </row>
    <row r="61" spans="1:6" ht="24" x14ac:dyDescent="0.2">
      <c r="A61" s="55">
        <v>6332</v>
      </c>
      <c r="B61" s="88" t="s">
        <v>162</v>
      </c>
      <c r="C61" s="52" t="s">
        <v>163</v>
      </c>
      <c r="D61" s="244">
        <v>150824</v>
      </c>
      <c r="E61" s="244">
        <v>150240.62</v>
      </c>
      <c r="F61" s="54">
        <f t="shared" si="0"/>
        <v>99.613204794992839</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v>0</v>
      </c>
      <c r="E63" s="244">
        <v>0</v>
      </c>
      <c r="F63" s="54" t="str">
        <f t="shared" si="0"/>
        <v>-</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53242</v>
      </c>
      <c r="E68" s="53">
        <f t="shared" si="15"/>
        <v>17218.98</v>
      </c>
      <c r="F68" s="54">
        <f t="shared" si="0"/>
        <v>32.340971413545695</v>
      </c>
    </row>
    <row r="69" spans="1:6" ht="12.75" customHeight="1" x14ac:dyDescent="0.2">
      <c r="A69" s="55" t="s">
        <v>178</v>
      </c>
      <c r="B69" s="87" t="s">
        <v>179</v>
      </c>
      <c r="C69" s="52" t="s">
        <v>178</v>
      </c>
      <c r="D69" s="244">
        <v>53242</v>
      </c>
      <c r="E69" s="244">
        <v>17218.98</v>
      </c>
      <c r="F69" s="54">
        <f t="shared" si="0"/>
        <v>32.340971413545695</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0</v>
      </c>
      <c r="E74" s="53">
        <f t="shared" si="17"/>
        <v>0</v>
      </c>
      <c r="F74" s="54" t="str">
        <f t="shared" si="0"/>
        <v>-</v>
      </c>
    </row>
    <row r="75" spans="1:6" ht="12.75" customHeight="1" x14ac:dyDescent="0.2">
      <c r="A75" s="55" t="s">
        <v>190</v>
      </c>
      <c r="B75" s="87" t="s">
        <v>191</v>
      </c>
      <c r="C75" s="52" t="s">
        <v>190</v>
      </c>
      <c r="D75" s="244">
        <v>0</v>
      </c>
      <c r="E75" s="244">
        <v>0</v>
      </c>
      <c r="F75" s="54" t="str">
        <f t="shared" si="0"/>
        <v>-</v>
      </c>
    </row>
    <row r="76" spans="1:6" ht="12.75" customHeight="1" x14ac:dyDescent="0.2">
      <c r="A76" s="55" t="s">
        <v>192</v>
      </c>
      <c r="B76" s="87" t="s">
        <v>193</v>
      </c>
      <c r="C76" s="52" t="s">
        <v>192</v>
      </c>
      <c r="D76" s="244">
        <v>0</v>
      </c>
      <c r="E76" s="244">
        <v>0</v>
      </c>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0</v>
      </c>
      <c r="E82" s="53">
        <f t="shared" si="19"/>
        <v>0</v>
      </c>
      <c r="F82" s="54" t="str">
        <f t="shared" si="0"/>
        <v>-</v>
      </c>
    </row>
    <row r="83" spans="1:6" ht="12.75" customHeight="1" x14ac:dyDescent="0.2">
      <c r="A83" s="55">
        <v>641</v>
      </c>
      <c r="B83" s="87" t="s">
        <v>206</v>
      </c>
      <c r="C83" s="52" t="s">
        <v>207</v>
      </c>
      <c r="D83" s="53">
        <f t="shared" ref="D83:E83" si="20">SUM(D84:D90)</f>
        <v>0</v>
      </c>
      <c r="E83" s="53">
        <f t="shared" si="20"/>
        <v>0</v>
      </c>
      <c r="F83" s="54" t="str">
        <f t="shared" si="0"/>
        <v>-</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0</v>
      </c>
      <c r="E85" s="244">
        <v>0</v>
      </c>
      <c r="F85" s="54" t="str">
        <f t="shared" si="0"/>
        <v>-</v>
      </c>
    </row>
    <row r="86" spans="1:6" ht="12.75" customHeight="1" x14ac:dyDescent="0.2">
      <c r="A86" s="55">
        <v>6414</v>
      </c>
      <c r="B86" s="87" t="s">
        <v>212</v>
      </c>
      <c r="C86" s="52" t="s">
        <v>213</v>
      </c>
      <c r="D86" s="244">
        <v>0</v>
      </c>
      <c r="E86" s="244">
        <v>0</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0</v>
      </c>
      <c r="E91" s="53">
        <f t="shared" si="21"/>
        <v>0</v>
      </c>
      <c r="F91" s="54" t="str">
        <f t="shared" si="0"/>
        <v>-</v>
      </c>
    </row>
    <row r="92" spans="1:6" ht="12.75" customHeight="1" x14ac:dyDescent="0.2">
      <c r="A92" s="55">
        <v>6421</v>
      </c>
      <c r="B92" s="87" t="s">
        <v>224</v>
      </c>
      <c r="C92" s="52" t="s">
        <v>225</v>
      </c>
      <c r="D92" s="244">
        <v>0</v>
      </c>
      <c r="E92" s="244">
        <v>0</v>
      </c>
      <c r="F92" s="54" t="str">
        <f t="shared" si="0"/>
        <v>-</v>
      </c>
    </row>
    <row r="93" spans="1:6" ht="12.75" customHeight="1" x14ac:dyDescent="0.2">
      <c r="A93" s="55">
        <v>6422</v>
      </c>
      <c r="B93" s="87" t="s">
        <v>226</v>
      </c>
      <c r="C93" s="52" t="s">
        <v>227</v>
      </c>
      <c r="D93" s="244">
        <v>0</v>
      </c>
      <c r="E93" s="244">
        <v>0</v>
      </c>
      <c r="F93" s="54" t="str">
        <f t="shared" si="0"/>
        <v>-</v>
      </c>
    </row>
    <row r="94" spans="1:6" ht="12.75" customHeight="1" x14ac:dyDescent="0.2">
      <c r="A94" s="55">
        <v>6423</v>
      </c>
      <c r="B94" s="87" t="s">
        <v>228</v>
      </c>
      <c r="C94" s="52" t="s">
        <v>229</v>
      </c>
      <c r="D94" s="244">
        <v>0</v>
      </c>
      <c r="E94" s="244">
        <v>0</v>
      </c>
      <c r="F94" s="54" t="str">
        <f t="shared" si="0"/>
        <v>-</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0</v>
      </c>
      <c r="E106" s="53">
        <f t="shared" si="23"/>
        <v>0</v>
      </c>
      <c r="F106" s="54" t="str">
        <f t="shared" si="0"/>
        <v>-</v>
      </c>
    </row>
    <row r="107" spans="1:6" ht="12.75" customHeight="1" x14ac:dyDescent="0.2">
      <c r="A107" s="55">
        <v>651</v>
      </c>
      <c r="B107" s="87" t="s">
        <v>254</v>
      </c>
      <c r="C107" s="52" t="s">
        <v>255</v>
      </c>
      <c r="D107" s="53">
        <f t="shared" ref="D107:E107" si="24">SUM(D108:D111)</f>
        <v>0</v>
      </c>
      <c r="E107" s="53">
        <f t="shared" si="24"/>
        <v>0</v>
      </c>
      <c r="F107" s="54" t="str">
        <f t="shared" si="0"/>
        <v>-</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0</v>
      </c>
      <c r="E109" s="244">
        <v>0</v>
      </c>
      <c r="F109" s="54" t="str">
        <f t="shared" si="0"/>
        <v>-</v>
      </c>
    </row>
    <row r="110" spans="1:6" ht="12.75" customHeight="1" x14ac:dyDescent="0.2">
      <c r="A110" s="55">
        <v>6513</v>
      </c>
      <c r="B110" s="87" t="s">
        <v>260</v>
      </c>
      <c r="C110" s="52" t="s">
        <v>261</v>
      </c>
      <c r="D110" s="244">
        <v>0</v>
      </c>
      <c r="E110" s="244">
        <v>0</v>
      </c>
      <c r="F110" s="54" t="str">
        <f t="shared" si="0"/>
        <v>-</v>
      </c>
    </row>
    <row r="111" spans="1:6" ht="12.75" customHeight="1" x14ac:dyDescent="0.2">
      <c r="A111" s="55">
        <v>6514</v>
      </c>
      <c r="B111" s="87" t="s">
        <v>262</v>
      </c>
      <c r="C111" s="52" t="s">
        <v>263</v>
      </c>
      <c r="D111" s="244">
        <v>0</v>
      </c>
      <c r="E111" s="244">
        <v>0</v>
      </c>
      <c r="F111" s="54" t="str">
        <f t="shared" si="0"/>
        <v>-</v>
      </c>
    </row>
    <row r="112" spans="1:6" ht="12.75" customHeight="1" x14ac:dyDescent="0.2">
      <c r="A112" s="55">
        <v>652</v>
      </c>
      <c r="B112" s="87" t="s">
        <v>264</v>
      </c>
      <c r="C112" s="52" t="s">
        <v>265</v>
      </c>
      <c r="D112" s="53">
        <f t="shared" ref="D112:E112" si="25">SUM(D113:D119)</f>
        <v>0</v>
      </c>
      <c r="E112" s="53">
        <f t="shared" si="25"/>
        <v>0</v>
      </c>
      <c r="F112" s="54" t="str">
        <f t="shared" si="0"/>
        <v>-</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0</v>
      </c>
      <c r="E114" s="244">
        <v>0</v>
      </c>
      <c r="F114" s="54" t="str">
        <f t="shared" si="0"/>
        <v>-</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0</v>
      </c>
      <c r="E117" s="244">
        <v>0</v>
      </c>
      <c r="F117" s="54" t="str">
        <f t="shared" si="0"/>
        <v>-</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0</v>
      </c>
      <c r="E120" s="53">
        <f t="shared" si="26"/>
        <v>0</v>
      </c>
      <c r="F120" s="54" t="str">
        <f t="shared" si="0"/>
        <v>-</v>
      </c>
    </row>
    <row r="121" spans="1:6" ht="12.75" customHeight="1" x14ac:dyDescent="0.2">
      <c r="A121" s="55">
        <v>6531</v>
      </c>
      <c r="B121" s="87" t="s">
        <v>282</v>
      </c>
      <c r="C121" s="52" t="s">
        <v>283</v>
      </c>
      <c r="D121" s="244">
        <v>0</v>
      </c>
      <c r="E121" s="244">
        <v>0</v>
      </c>
      <c r="F121" s="54" t="str">
        <f t="shared" si="0"/>
        <v>-</v>
      </c>
    </row>
    <row r="122" spans="1:6" ht="12.75" customHeight="1" x14ac:dyDescent="0.2">
      <c r="A122" s="55">
        <v>6532</v>
      </c>
      <c r="B122" s="87" t="s">
        <v>284</v>
      </c>
      <c r="C122" s="52" t="s">
        <v>285</v>
      </c>
      <c r="D122" s="244">
        <v>0</v>
      </c>
      <c r="E122" s="244">
        <v>0</v>
      </c>
      <c r="F122" s="54" t="str">
        <f t="shared" si="0"/>
        <v>-</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19984</v>
      </c>
      <c r="E124" s="53">
        <f t="shared" si="27"/>
        <v>82879.38</v>
      </c>
      <c r="F124" s="54">
        <f t="shared" si="0"/>
        <v>414.72868294635708</v>
      </c>
    </row>
    <row r="125" spans="1:6" ht="12.75" customHeight="1" x14ac:dyDescent="0.2">
      <c r="A125" s="55">
        <v>661</v>
      </c>
      <c r="B125" s="88" t="s">
        <v>290</v>
      </c>
      <c r="C125" s="52" t="s">
        <v>291</v>
      </c>
      <c r="D125" s="53">
        <f t="shared" ref="D125:E125" si="28">SUM(D126:D127)</f>
        <v>5950</v>
      </c>
      <c r="E125" s="53">
        <f t="shared" si="28"/>
        <v>65115</v>
      </c>
      <c r="F125" s="54">
        <f t="shared" si="0"/>
        <v>1094.3697478991596</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5950</v>
      </c>
      <c r="E127" s="244">
        <v>65115</v>
      </c>
      <c r="F127" s="54">
        <f t="shared" si="0"/>
        <v>1094.3697478991596</v>
      </c>
    </row>
    <row r="128" spans="1:6" ht="24" x14ac:dyDescent="0.2">
      <c r="A128" s="55">
        <v>663</v>
      </c>
      <c r="B128" s="233" t="s">
        <v>296</v>
      </c>
      <c r="C128" s="52" t="s">
        <v>297</v>
      </c>
      <c r="D128" s="53">
        <f t="shared" ref="D128:E128" si="29">SUM(D129:D132)</f>
        <v>14034</v>
      </c>
      <c r="E128" s="53">
        <f t="shared" si="29"/>
        <v>17764.379999999997</v>
      </c>
      <c r="F128" s="54">
        <f t="shared" si="0"/>
        <v>126.58101752885847</v>
      </c>
    </row>
    <row r="129" spans="1:6" ht="12.75" customHeight="1" x14ac:dyDescent="0.2">
      <c r="A129" s="55">
        <v>6631</v>
      </c>
      <c r="B129" s="88" t="s">
        <v>298</v>
      </c>
      <c r="C129" s="52" t="s">
        <v>299</v>
      </c>
      <c r="D129" s="244">
        <v>14034</v>
      </c>
      <c r="E129" s="244">
        <v>14296.88</v>
      </c>
      <c r="F129" s="54">
        <f t="shared" si="0"/>
        <v>101.87316517030069</v>
      </c>
    </row>
    <row r="130" spans="1:6" ht="12.75" customHeight="1" x14ac:dyDescent="0.2">
      <c r="A130" s="55">
        <v>6632</v>
      </c>
      <c r="B130" s="234" t="s">
        <v>300</v>
      </c>
      <c r="C130" s="52" t="s">
        <v>301</v>
      </c>
      <c r="D130" s="244">
        <v>0</v>
      </c>
      <c r="E130" s="244">
        <v>3467.5</v>
      </c>
      <c r="F130" s="54" t="str">
        <f t="shared" si="0"/>
        <v>-</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4338971</v>
      </c>
      <c r="E133" s="53">
        <f t="shared" si="30"/>
        <v>4764114.71</v>
      </c>
      <c r="F133" s="54">
        <f t="shared" ref="F133:F223" si="31">IF(D133&lt;&gt;0,IF(E133/D133&gt;=100,"&gt;&gt;100",E133/D133*100),"-")</f>
        <v>109.79826115454563</v>
      </c>
    </row>
    <row r="134" spans="1:6" ht="24" x14ac:dyDescent="0.2">
      <c r="A134" s="55">
        <v>671</v>
      </c>
      <c r="B134" s="234" t="s">
        <v>308</v>
      </c>
      <c r="C134" s="52" t="s">
        <v>309</v>
      </c>
      <c r="D134" s="53">
        <f t="shared" ref="D134:E134" si="32">SUM(D135:D137)</f>
        <v>4338971</v>
      </c>
      <c r="E134" s="53">
        <f t="shared" si="32"/>
        <v>4764114.71</v>
      </c>
      <c r="F134" s="54">
        <f t="shared" si="31"/>
        <v>109.79826115454563</v>
      </c>
    </row>
    <row r="135" spans="1:6" ht="12.75" customHeight="1" x14ac:dyDescent="0.2">
      <c r="A135" s="55">
        <v>6711</v>
      </c>
      <c r="B135" s="87" t="s">
        <v>310</v>
      </c>
      <c r="C135" s="52" t="s">
        <v>311</v>
      </c>
      <c r="D135" s="244">
        <v>4154837</v>
      </c>
      <c r="E135" s="244">
        <v>4574807.08</v>
      </c>
      <c r="F135" s="54">
        <f t="shared" si="31"/>
        <v>110.10797968728978</v>
      </c>
    </row>
    <row r="136" spans="1:6" ht="24" x14ac:dyDescent="0.2">
      <c r="A136" s="55">
        <v>6712</v>
      </c>
      <c r="B136" s="234" t="s">
        <v>312</v>
      </c>
      <c r="C136" s="52" t="s">
        <v>313</v>
      </c>
      <c r="D136" s="244">
        <v>78704</v>
      </c>
      <c r="E136" s="244">
        <v>77930.66</v>
      </c>
      <c r="F136" s="54">
        <f t="shared" si="31"/>
        <v>99.017406993291317</v>
      </c>
    </row>
    <row r="137" spans="1:6" ht="24" x14ac:dyDescent="0.2">
      <c r="A137" s="55" t="s">
        <v>314</v>
      </c>
      <c r="B137" s="87" t="s">
        <v>315</v>
      </c>
      <c r="C137" s="52" t="s">
        <v>314</v>
      </c>
      <c r="D137" s="244">
        <v>105430</v>
      </c>
      <c r="E137" s="244">
        <v>111376.97</v>
      </c>
      <c r="F137" s="54">
        <f t="shared" si="31"/>
        <v>105.64068102058238</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0</v>
      </c>
      <c r="E149" s="244">
        <v>0</v>
      </c>
      <c r="F149" s="54" t="str">
        <f t="shared" si="31"/>
        <v>-</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7350200</v>
      </c>
      <c r="E151" s="53">
        <f t="shared" si="35"/>
        <v>8073477.25</v>
      </c>
      <c r="F151" s="54">
        <f t="shared" si="31"/>
        <v>109.84023904111453</v>
      </c>
    </row>
    <row r="152" spans="1:6" ht="12.75" customHeight="1" x14ac:dyDescent="0.2">
      <c r="A152" s="55">
        <v>31</v>
      </c>
      <c r="B152" s="87" t="s">
        <v>343</v>
      </c>
      <c r="C152" s="52" t="s">
        <v>344</v>
      </c>
      <c r="D152" s="53">
        <f t="shared" ref="D152:E152" si="36">D153+D158+D159</f>
        <v>6434108</v>
      </c>
      <c r="E152" s="53">
        <f t="shared" si="36"/>
        <v>6786682.4100000001</v>
      </c>
      <c r="F152" s="54">
        <f t="shared" si="31"/>
        <v>105.47977139954754</v>
      </c>
    </row>
    <row r="153" spans="1:6" ht="12.75" customHeight="1" x14ac:dyDescent="0.2">
      <c r="A153" s="55">
        <v>311</v>
      </c>
      <c r="B153" s="87" t="s">
        <v>345</v>
      </c>
      <c r="C153" s="52" t="s">
        <v>346</v>
      </c>
      <c r="D153" s="53">
        <f t="shared" ref="D153:E153" si="37">SUM(D154:D157)</f>
        <v>4731183</v>
      </c>
      <c r="E153" s="53">
        <f t="shared" si="37"/>
        <v>4856929.17</v>
      </c>
      <c r="F153" s="54">
        <f t="shared" si="31"/>
        <v>102.65781666023064</v>
      </c>
    </row>
    <row r="154" spans="1:6" ht="12.75" customHeight="1" x14ac:dyDescent="0.2">
      <c r="A154" s="55">
        <v>3111</v>
      </c>
      <c r="B154" s="87" t="s">
        <v>347</v>
      </c>
      <c r="C154" s="52" t="s">
        <v>348</v>
      </c>
      <c r="D154" s="244">
        <v>4731183</v>
      </c>
      <c r="E154" s="244">
        <v>4856929.17</v>
      </c>
      <c r="F154" s="54">
        <f t="shared" si="31"/>
        <v>102.65781666023064</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620106</v>
      </c>
      <c r="E158" s="244">
        <v>802764.80000000005</v>
      </c>
      <c r="F158" s="54">
        <f t="shared" si="31"/>
        <v>129.45606073800286</v>
      </c>
    </row>
    <row r="159" spans="1:6" ht="12.75" customHeight="1" x14ac:dyDescent="0.2">
      <c r="A159" s="55">
        <v>313</v>
      </c>
      <c r="B159" s="87" t="s">
        <v>357</v>
      </c>
      <c r="C159" s="52" t="s">
        <v>358</v>
      </c>
      <c r="D159" s="53">
        <f t="shared" ref="D159:E159" si="38">SUM(D160:D162)</f>
        <v>1082819</v>
      </c>
      <c r="E159" s="53">
        <f t="shared" si="38"/>
        <v>1126988.44</v>
      </c>
      <c r="F159" s="54">
        <f t="shared" si="31"/>
        <v>104.07911571555357</v>
      </c>
    </row>
    <row r="160" spans="1:6" ht="12.75" customHeight="1" x14ac:dyDescent="0.2">
      <c r="A160" s="55">
        <v>3131</v>
      </c>
      <c r="B160" s="87" t="s">
        <v>136</v>
      </c>
      <c r="C160" s="52" t="s">
        <v>359</v>
      </c>
      <c r="D160" s="244">
        <v>358501</v>
      </c>
      <c r="E160" s="244">
        <v>368006.16</v>
      </c>
      <c r="F160" s="54">
        <f t="shared" si="31"/>
        <v>102.65136219982649</v>
      </c>
    </row>
    <row r="161" spans="1:6" ht="12.75" customHeight="1" x14ac:dyDescent="0.2">
      <c r="A161" s="55">
        <v>3132</v>
      </c>
      <c r="B161" s="87" t="s">
        <v>360</v>
      </c>
      <c r="C161" s="52" t="s">
        <v>361</v>
      </c>
      <c r="D161" s="244">
        <v>724318</v>
      </c>
      <c r="E161" s="244">
        <v>758982.28</v>
      </c>
      <c r="F161" s="54">
        <f t="shared" si="31"/>
        <v>104.7857819355587</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888380</v>
      </c>
      <c r="E163" s="53">
        <f t="shared" si="39"/>
        <v>1269516.69</v>
      </c>
      <c r="F163" s="54">
        <f t="shared" si="31"/>
        <v>142.9024392714829</v>
      </c>
    </row>
    <row r="164" spans="1:6" ht="12.75" customHeight="1" x14ac:dyDescent="0.2">
      <c r="A164" s="55">
        <v>321</v>
      </c>
      <c r="B164" s="87" t="s">
        <v>366</v>
      </c>
      <c r="C164" s="52" t="s">
        <v>367</v>
      </c>
      <c r="D164" s="53">
        <f t="shared" ref="D164:E164" si="40">SUM(D165:D168)</f>
        <v>195963</v>
      </c>
      <c r="E164" s="53">
        <f t="shared" si="40"/>
        <v>212142.13</v>
      </c>
      <c r="F164" s="54">
        <f t="shared" si="31"/>
        <v>108.25621673479178</v>
      </c>
    </row>
    <row r="165" spans="1:6" ht="12.75" customHeight="1" x14ac:dyDescent="0.2">
      <c r="A165" s="55">
        <v>3211</v>
      </c>
      <c r="B165" s="87" t="s">
        <v>368</v>
      </c>
      <c r="C165" s="52" t="s">
        <v>369</v>
      </c>
      <c r="D165" s="244">
        <v>23040</v>
      </c>
      <c r="E165" s="244">
        <v>11302.21</v>
      </c>
      <c r="F165" s="54">
        <f t="shared" si="31"/>
        <v>49.054730902777777</v>
      </c>
    </row>
    <row r="166" spans="1:6" ht="12.75" customHeight="1" x14ac:dyDescent="0.2">
      <c r="A166" s="55">
        <v>3212</v>
      </c>
      <c r="B166" s="87" t="s">
        <v>370</v>
      </c>
      <c r="C166" s="52" t="s">
        <v>371</v>
      </c>
      <c r="D166" s="244">
        <v>142833</v>
      </c>
      <c r="E166" s="244">
        <v>161029.92000000001</v>
      </c>
      <c r="F166" s="54">
        <f t="shared" si="31"/>
        <v>112.73999705950305</v>
      </c>
    </row>
    <row r="167" spans="1:6" ht="12.75" customHeight="1" x14ac:dyDescent="0.2">
      <c r="A167" s="55">
        <v>3213</v>
      </c>
      <c r="B167" s="87" t="s">
        <v>372</v>
      </c>
      <c r="C167" s="52" t="s">
        <v>373</v>
      </c>
      <c r="D167" s="244">
        <v>30090</v>
      </c>
      <c r="E167" s="244">
        <v>39810</v>
      </c>
      <c r="F167" s="54">
        <f t="shared" si="31"/>
        <v>132.30309072781654</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321878</v>
      </c>
      <c r="E169" s="53">
        <f t="shared" si="41"/>
        <v>594587.30000000005</v>
      </c>
      <c r="F169" s="54">
        <f t="shared" si="31"/>
        <v>184.72442975288777</v>
      </c>
    </row>
    <row r="170" spans="1:6" ht="12.75" customHeight="1" x14ac:dyDescent="0.2">
      <c r="A170" s="55">
        <v>3221</v>
      </c>
      <c r="B170" s="87" t="s">
        <v>378</v>
      </c>
      <c r="C170" s="52" t="s">
        <v>379</v>
      </c>
      <c r="D170" s="244">
        <v>60599</v>
      </c>
      <c r="E170" s="244">
        <v>69713.81</v>
      </c>
      <c r="F170" s="54">
        <f t="shared" si="31"/>
        <v>115.04118879849503</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138237</v>
      </c>
      <c r="E172" s="244">
        <v>191826.96</v>
      </c>
      <c r="F172" s="54">
        <f t="shared" si="31"/>
        <v>138.76672670847893</v>
      </c>
    </row>
    <row r="173" spans="1:6" ht="12.75" customHeight="1" x14ac:dyDescent="0.2">
      <c r="A173" s="55">
        <v>3224</v>
      </c>
      <c r="B173" s="87" t="s">
        <v>384</v>
      </c>
      <c r="C173" s="52" t="s">
        <v>385</v>
      </c>
      <c r="D173" s="244"/>
      <c r="E173" s="244">
        <v>9993.48</v>
      </c>
      <c r="F173" s="54" t="str">
        <f t="shared" si="31"/>
        <v>-</v>
      </c>
    </row>
    <row r="174" spans="1:6" ht="12.75" customHeight="1" x14ac:dyDescent="0.2">
      <c r="A174" s="55">
        <v>3225</v>
      </c>
      <c r="B174" s="87" t="s">
        <v>386</v>
      </c>
      <c r="C174" s="52" t="s">
        <v>387</v>
      </c>
      <c r="D174" s="244">
        <v>48831</v>
      </c>
      <c r="E174" s="244">
        <v>46928.959999999999</v>
      </c>
      <c r="F174" s="54">
        <f t="shared" si="31"/>
        <v>96.10485142634802</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v>74211</v>
      </c>
      <c r="E176" s="244">
        <v>276124.09000000003</v>
      </c>
      <c r="F176" s="54">
        <f t="shared" si="31"/>
        <v>372.0797321151851</v>
      </c>
    </row>
    <row r="177" spans="1:6" ht="12.75" customHeight="1" x14ac:dyDescent="0.2">
      <c r="A177" s="55">
        <v>323</v>
      </c>
      <c r="B177" s="87" t="s">
        <v>392</v>
      </c>
      <c r="C177" s="52" t="s">
        <v>393</v>
      </c>
      <c r="D177" s="53">
        <f t="shared" ref="D177:E177" si="42">SUM(D178:D186)</f>
        <v>305457</v>
      </c>
      <c r="E177" s="53">
        <f t="shared" si="42"/>
        <v>393451.64</v>
      </c>
      <c r="F177" s="54">
        <f t="shared" si="31"/>
        <v>128.80753755847795</v>
      </c>
    </row>
    <row r="178" spans="1:6" ht="12.75" customHeight="1" x14ac:dyDescent="0.2">
      <c r="A178" s="55">
        <v>3231</v>
      </c>
      <c r="B178" s="87" t="s">
        <v>394</v>
      </c>
      <c r="C178" s="52" t="s">
        <v>395</v>
      </c>
      <c r="D178" s="244">
        <v>39550</v>
      </c>
      <c r="E178" s="244">
        <v>48782</v>
      </c>
      <c r="F178" s="54">
        <f t="shared" si="31"/>
        <v>123.34260429835651</v>
      </c>
    </row>
    <row r="179" spans="1:6" ht="12.75" customHeight="1" x14ac:dyDescent="0.2">
      <c r="A179" s="55">
        <v>3232</v>
      </c>
      <c r="B179" s="87" t="s">
        <v>396</v>
      </c>
      <c r="C179" s="52" t="s">
        <v>397</v>
      </c>
      <c r="D179" s="244">
        <v>122170</v>
      </c>
      <c r="E179" s="244">
        <v>195104.4</v>
      </c>
      <c r="F179" s="54">
        <f t="shared" si="31"/>
        <v>159.6991078006057</v>
      </c>
    </row>
    <row r="180" spans="1:6" ht="12.75" customHeight="1" x14ac:dyDescent="0.2">
      <c r="A180" s="55">
        <v>3233</v>
      </c>
      <c r="B180" s="87" t="s">
        <v>398</v>
      </c>
      <c r="C180" s="52" t="s">
        <v>399</v>
      </c>
      <c r="D180" s="244">
        <v>2992</v>
      </c>
      <c r="E180" s="244">
        <v>12711</v>
      </c>
      <c r="F180" s="54">
        <f t="shared" si="31"/>
        <v>424.83288770053474</v>
      </c>
    </row>
    <row r="181" spans="1:6" ht="12.75" customHeight="1" x14ac:dyDescent="0.2">
      <c r="A181" s="55">
        <v>3234</v>
      </c>
      <c r="B181" s="87" t="s">
        <v>400</v>
      </c>
      <c r="C181" s="52" t="s">
        <v>401</v>
      </c>
      <c r="D181" s="244">
        <v>18866</v>
      </c>
      <c r="E181" s="244">
        <v>18934.23</v>
      </c>
      <c r="F181" s="54">
        <f t="shared" si="31"/>
        <v>100.36165588890067</v>
      </c>
    </row>
    <row r="182" spans="1:6" ht="12.75" customHeight="1" x14ac:dyDescent="0.2">
      <c r="A182" s="55">
        <v>3235</v>
      </c>
      <c r="B182" s="87" t="s">
        <v>402</v>
      </c>
      <c r="C182" s="52" t="s">
        <v>403</v>
      </c>
      <c r="D182" s="244">
        <v>25362</v>
      </c>
      <c r="E182" s="244">
        <v>31550</v>
      </c>
      <c r="F182" s="54">
        <f t="shared" si="31"/>
        <v>124.39870672659885</v>
      </c>
    </row>
    <row r="183" spans="1:6" ht="12.75" customHeight="1" x14ac:dyDescent="0.2">
      <c r="A183" s="55">
        <v>3236</v>
      </c>
      <c r="B183" s="87" t="s">
        <v>404</v>
      </c>
      <c r="C183" s="52" t="s">
        <v>405</v>
      </c>
      <c r="D183" s="244">
        <v>3270</v>
      </c>
      <c r="E183" s="244">
        <v>2750</v>
      </c>
      <c r="F183" s="54">
        <f t="shared" si="31"/>
        <v>84.097859327217122</v>
      </c>
    </row>
    <row r="184" spans="1:6" ht="12.75" customHeight="1" x14ac:dyDescent="0.2">
      <c r="A184" s="55">
        <v>3237</v>
      </c>
      <c r="B184" s="87" t="s">
        <v>406</v>
      </c>
      <c r="C184" s="52" t="s">
        <v>407</v>
      </c>
      <c r="D184" s="244">
        <v>58533</v>
      </c>
      <c r="E184" s="244">
        <v>60587.5</v>
      </c>
      <c r="F184" s="54">
        <f t="shared" si="31"/>
        <v>103.5099858199648</v>
      </c>
    </row>
    <row r="185" spans="1:6" ht="12.75" customHeight="1" x14ac:dyDescent="0.2">
      <c r="A185" s="55">
        <v>3238</v>
      </c>
      <c r="B185" s="87" t="s">
        <v>408</v>
      </c>
      <c r="C185" s="52" t="s">
        <v>409</v>
      </c>
      <c r="D185" s="244">
        <v>0</v>
      </c>
      <c r="E185" s="244">
        <v>0</v>
      </c>
      <c r="F185" s="54" t="str">
        <f t="shared" si="31"/>
        <v>-</v>
      </c>
    </row>
    <row r="186" spans="1:6" ht="12.75" customHeight="1" x14ac:dyDescent="0.2">
      <c r="A186" s="55">
        <v>3239</v>
      </c>
      <c r="B186" s="87" t="s">
        <v>410</v>
      </c>
      <c r="C186" s="52" t="s">
        <v>411</v>
      </c>
      <c r="D186" s="244">
        <v>34714</v>
      </c>
      <c r="E186" s="244">
        <v>23032.51</v>
      </c>
      <c r="F186" s="54">
        <f t="shared" si="31"/>
        <v>66.349340323788667</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65082</v>
      </c>
      <c r="E188" s="53">
        <f t="shared" si="43"/>
        <v>69335.62</v>
      </c>
      <c r="F188" s="54">
        <f t="shared" si="31"/>
        <v>106.53578562428936</v>
      </c>
    </row>
    <row r="189" spans="1:6" ht="12.75" customHeight="1" x14ac:dyDescent="0.2">
      <c r="A189" s="55">
        <v>3291</v>
      </c>
      <c r="B189" s="234" t="s">
        <v>416</v>
      </c>
      <c r="C189" s="52" t="s">
        <v>417</v>
      </c>
      <c r="D189" s="244">
        <v>0</v>
      </c>
      <c r="E189" s="244">
        <v>0</v>
      </c>
      <c r="F189" s="54" t="str">
        <f t="shared" si="31"/>
        <v>-</v>
      </c>
    </row>
    <row r="190" spans="1:6" ht="12.75" customHeight="1" x14ac:dyDescent="0.2">
      <c r="A190" s="55">
        <v>3292</v>
      </c>
      <c r="B190" s="87" t="s">
        <v>418</v>
      </c>
      <c r="C190" s="52" t="s">
        <v>419</v>
      </c>
      <c r="D190" s="244">
        <v>52124</v>
      </c>
      <c r="E190" s="244">
        <v>53680.71</v>
      </c>
      <c r="F190" s="54">
        <f t="shared" si="31"/>
        <v>102.98655130074437</v>
      </c>
    </row>
    <row r="191" spans="1:6" ht="12.75" customHeight="1" x14ac:dyDescent="0.2">
      <c r="A191" s="55">
        <v>3293</v>
      </c>
      <c r="B191" s="87" t="s">
        <v>420</v>
      </c>
      <c r="C191" s="52" t="s">
        <v>421</v>
      </c>
      <c r="D191" s="244">
        <v>9697</v>
      </c>
      <c r="E191" s="244">
        <v>11682.61</v>
      </c>
      <c r="F191" s="54">
        <f t="shared" si="31"/>
        <v>120.4765391358152</v>
      </c>
    </row>
    <row r="192" spans="1:6" ht="12.75" customHeight="1" x14ac:dyDescent="0.2">
      <c r="A192" s="55">
        <v>3294</v>
      </c>
      <c r="B192" s="87" t="s">
        <v>422</v>
      </c>
      <c r="C192" s="52" t="s">
        <v>423</v>
      </c>
      <c r="D192" s="244">
        <v>0</v>
      </c>
      <c r="E192" s="244">
        <v>0</v>
      </c>
      <c r="F192" s="54" t="str">
        <f t="shared" si="31"/>
        <v>-</v>
      </c>
    </row>
    <row r="193" spans="1:6" ht="12.75" customHeight="1" x14ac:dyDescent="0.2">
      <c r="A193" s="55">
        <v>3295</v>
      </c>
      <c r="B193" s="87" t="s">
        <v>424</v>
      </c>
      <c r="C193" s="52" t="s">
        <v>425</v>
      </c>
      <c r="D193" s="244">
        <v>0</v>
      </c>
      <c r="E193" s="244">
        <v>0</v>
      </c>
      <c r="F193" s="54" t="str">
        <f t="shared" si="31"/>
        <v>-</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3261</v>
      </c>
      <c r="E195" s="244">
        <v>3972.3</v>
      </c>
      <c r="F195" s="54">
        <f t="shared" si="31"/>
        <v>121.81232750689972</v>
      </c>
    </row>
    <row r="196" spans="1:6" ht="12.75" customHeight="1" x14ac:dyDescent="0.2">
      <c r="A196" s="55">
        <v>34</v>
      </c>
      <c r="B196" s="234" t="s">
        <v>430</v>
      </c>
      <c r="C196" s="52" t="s">
        <v>431</v>
      </c>
      <c r="D196" s="53">
        <f t="shared" ref="D196:E196" si="44">D197+D202+D210</f>
        <v>27712</v>
      </c>
      <c r="E196" s="53">
        <f t="shared" si="44"/>
        <v>17278.150000000001</v>
      </c>
      <c r="F196" s="54">
        <f t="shared" si="31"/>
        <v>62.348982390300236</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27712</v>
      </c>
      <c r="E202" s="53">
        <f t="shared" si="46"/>
        <v>17278.150000000001</v>
      </c>
      <c r="F202" s="54">
        <f t="shared" si="31"/>
        <v>62.348982390300236</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0</v>
      </c>
      <c r="E204" s="244">
        <v>0</v>
      </c>
      <c r="F204" s="54" t="str">
        <f t="shared" si="31"/>
        <v>-</v>
      </c>
    </row>
    <row r="205" spans="1:6" ht="24" x14ac:dyDescent="0.2">
      <c r="A205" s="55">
        <v>3423</v>
      </c>
      <c r="B205" s="234" t="s">
        <v>448</v>
      </c>
      <c r="C205" s="52" t="s">
        <v>449</v>
      </c>
      <c r="D205" s="244">
        <v>27712</v>
      </c>
      <c r="E205" s="244">
        <v>17278.150000000001</v>
      </c>
      <c r="F205" s="54">
        <f t="shared" si="31"/>
        <v>62.348982390300236</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0</v>
      </c>
      <c r="E210" s="53">
        <f t="shared" si="47"/>
        <v>0</v>
      </c>
      <c r="F210" s="54" t="str">
        <f t="shared" si="31"/>
        <v>-</v>
      </c>
    </row>
    <row r="211" spans="1:6" ht="12.75" customHeight="1" x14ac:dyDescent="0.2">
      <c r="A211" s="55">
        <v>3431</v>
      </c>
      <c r="B211" s="234" t="s">
        <v>460</v>
      </c>
      <c r="C211" s="52" t="s">
        <v>461</v>
      </c>
      <c r="D211" s="244">
        <v>0</v>
      </c>
      <c r="E211" s="244">
        <v>0</v>
      </c>
      <c r="F211" s="54" t="str">
        <f t="shared" si="31"/>
        <v>-</v>
      </c>
    </row>
    <row r="212" spans="1:6" ht="12.75" customHeight="1" x14ac:dyDescent="0.2">
      <c r="A212" s="55">
        <v>3432</v>
      </c>
      <c r="B212" s="87" t="s">
        <v>462</v>
      </c>
      <c r="C212" s="52" t="s">
        <v>463</v>
      </c>
      <c r="D212" s="244">
        <v>0</v>
      </c>
      <c r="E212" s="244">
        <v>0</v>
      </c>
      <c r="F212" s="54" t="str">
        <f t="shared" si="31"/>
        <v>-</v>
      </c>
    </row>
    <row r="213" spans="1:6" ht="12.75" customHeight="1" x14ac:dyDescent="0.2">
      <c r="A213" s="55">
        <v>3433</v>
      </c>
      <c r="B213" s="87" t="s">
        <v>464</v>
      </c>
      <c r="C213" s="52" t="s">
        <v>465</v>
      </c>
      <c r="D213" s="244">
        <v>0</v>
      </c>
      <c r="E213" s="244">
        <v>0</v>
      </c>
      <c r="F213" s="54" t="str">
        <f t="shared" si="31"/>
        <v>-</v>
      </c>
    </row>
    <row r="214" spans="1:6" ht="12.75" customHeight="1" x14ac:dyDescent="0.2">
      <c r="A214" s="55">
        <v>3434</v>
      </c>
      <c r="B214" s="87" t="s">
        <v>466</v>
      </c>
      <c r="C214" s="52" t="s">
        <v>467</v>
      </c>
      <c r="D214" s="244">
        <v>0</v>
      </c>
      <c r="E214" s="244">
        <v>0</v>
      </c>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v>0</v>
      </c>
      <c r="E237" s="244">
        <v>0</v>
      </c>
      <c r="F237" s="54" t="str">
        <f t="shared" si="57"/>
        <v>-</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v>0</v>
      </c>
      <c r="E241" s="244">
        <v>0</v>
      </c>
      <c r="F241" s="54" t="str">
        <f t="shared" si="59"/>
        <v>-</v>
      </c>
    </row>
    <row r="242" spans="1:6" ht="24" x14ac:dyDescent="0.2">
      <c r="A242" s="55">
        <v>3673</v>
      </c>
      <c r="B242" s="87" t="s">
        <v>522</v>
      </c>
      <c r="C242" s="52" t="s">
        <v>523</v>
      </c>
      <c r="D242" s="244">
        <v>0</v>
      </c>
      <c r="E242" s="244">
        <v>0</v>
      </c>
      <c r="F242" s="54" t="str">
        <f t="shared" si="59"/>
        <v>-</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v>0</v>
      </c>
      <c r="E260" s="244">
        <v>0</v>
      </c>
      <c r="F260" s="54" t="str">
        <f t="shared" si="67"/>
        <v>-</v>
      </c>
    </row>
    <row r="261" spans="1:6" ht="12.75" customHeight="1" x14ac:dyDescent="0.2">
      <c r="A261" s="55">
        <v>3722</v>
      </c>
      <c r="B261" s="87" t="s">
        <v>556</v>
      </c>
      <c r="C261" s="52" t="s">
        <v>557</v>
      </c>
      <c r="D261" s="244">
        <v>0</v>
      </c>
      <c r="E261" s="244">
        <v>0</v>
      </c>
      <c r="F261" s="54" t="str">
        <f t="shared" si="67"/>
        <v>-</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v>0</v>
      </c>
      <c r="E265" s="244">
        <v>0</v>
      </c>
      <c r="F265" s="54" t="str">
        <f t="shared" si="69"/>
        <v>-</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v>0</v>
      </c>
      <c r="E280" s="244">
        <v>0</v>
      </c>
      <c r="F280" s="54" t="str">
        <f t="shared" si="74"/>
        <v>-</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7350200</v>
      </c>
      <c r="E289" s="53">
        <f t="shared" si="79"/>
        <v>8073477.25</v>
      </c>
      <c r="F289" s="54">
        <f t="shared" si="76"/>
        <v>109.84023904111453</v>
      </c>
    </row>
    <row r="290" spans="1:6" ht="12.75" customHeight="1" x14ac:dyDescent="0.2">
      <c r="A290" s="55" t="s">
        <v>603</v>
      </c>
      <c r="B290" s="87" t="s">
        <v>614</v>
      </c>
      <c r="C290" s="52" t="s">
        <v>615</v>
      </c>
      <c r="D290" s="53">
        <f>IF(D6&gt;=D289,D6-D289,0)</f>
        <v>332562</v>
      </c>
      <c r="E290" s="53">
        <f>IF(E6&gt;=E289,E6-E289,0)</f>
        <v>390729.80000000075</v>
      </c>
      <c r="F290" s="54">
        <f t="shared" si="76"/>
        <v>117.49081374300152</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0</v>
      </c>
      <c r="E292" s="244">
        <v>0</v>
      </c>
      <c r="F292" s="54" t="str">
        <f t="shared" si="76"/>
        <v>-</v>
      </c>
    </row>
    <row r="293" spans="1:6" ht="12.75" customHeight="1" x14ac:dyDescent="0.2">
      <c r="A293" s="55">
        <v>92221</v>
      </c>
      <c r="B293" s="87" t="s">
        <v>620</v>
      </c>
      <c r="C293" s="52" t="s">
        <v>621</v>
      </c>
      <c r="D293" s="244">
        <v>22068</v>
      </c>
      <c r="E293" s="244">
        <v>18498.169999999998</v>
      </c>
      <c r="F293" s="54">
        <f t="shared" si="76"/>
        <v>83.823500090628954</v>
      </c>
    </row>
    <row r="294" spans="1:6" ht="12.75" customHeight="1" x14ac:dyDescent="0.2">
      <c r="A294" s="55">
        <v>96</v>
      </c>
      <c r="B294" s="87" t="s">
        <v>622</v>
      </c>
      <c r="C294" s="52" t="s">
        <v>623</v>
      </c>
      <c r="D294" s="244">
        <v>0</v>
      </c>
      <c r="E294" s="244">
        <v>250</v>
      </c>
      <c r="F294" s="54" t="str">
        <f t="shared" si="76"/>
        <v>-</v>
      </c>
    </row>
    <row r="295" spans="1:6" ht="24" x14ac:dyDescent="0.2">
      <c r="A295" s="55">
        <v>9661</v>
      </c>
      <c r="B295" s="87" t="s">
        <v>624</v>
      </c>
      <c r="C295" s="52" t="s">
        <v>625</v>
      </c>
      <c r="D295" s="244">
        <v>0</v>
      </c>
      <c r="E295" s="244">
        <v>250</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v>0</v>
      </c>
      <c r="E301" s="244">
        <v>0</v>
      </c>
      <c r="F301" s="54" t="str">
        <f t="shared" si="81"/>
        <v>-</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v>0</v>
      </c>
      <c r="E313" s="244">
        <v>0</v>
      </c>
      <c r="F313" s="54" t="str">
        <f t="shared" si="81"/>
        <v>-</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144027</v>
      </c>
      <c r="E350" s="53">
        <f t="shared" si="95"/>
        <v>203302.93</v>
      </c>
      <c r="F350" s="54">
        <f t="shared" si="81"/>
        <v>141.15612350462067</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v>0</v>
      </c>
      <c r="E353" s="244">
        <v>0</v>
      </c>
      <c r="F353" s="54" t="str">
        <f t="shared" si="81"/>
        <v>-</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144027</v>
      </c>
      <c r="E363" s="53">
        <f t="shared" si="99"/>
        <v>203302.93</v>
      </c>
      <c r="F363" s="54">
        <f t="shared" si="81"/>
        <v>141.15612350462067</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0</v>
      </c>
      <c r="E366" s="244">
        <v>0</v>
      </c>
      <c r="F366" s="54" t="str">
        <f t="shared" si="81"/>
        <v>-</v>
      </c>
    </row>
    <row r="367" spans="1:6" ht="12.75" customHeight="1" x14ac:dyDescent="0.2">
      <c r="A367" s="55">
        <v>4213</v>
      </c>
      <c r="B367" s="87" t="s">
        <v>663</v>
      </c>
      <c r="C367" s="52" t="s">
        <v>757</v>
      </c>
      <c r="D367" s="244">
        <v>0</v>
      </c>
      <c r="E367" s="244">
        <v>0</v>
      </c>
      <c r="F367" s="54" t="str">
        <f t="shared" si="81"/>
        <v>-</v>
      </c>
    </row>
    <row r="368" spans="1:6" ht="12.75" customHeight="1" x14ac:dyDescent="0.2">
      <c r="A368" s="55">
        <v>4214</v>
      </c>
      <c r="B368" s="87" t="s">
        <v>665</v>
      </c>
      <c r="C368" s="52" t="s">
        <v>758</v>
      </c>
      <c r="D368" s="244">
        <v>0</v>
      </c>
      <c r="E368" s="244">
        <v>0</v>
      </c>
      <c r="F368" s="54" t="str">
        <f t="shared" si="81"/>
        <v>-</v>
      </c>
    </row>
    <row r="369" spans="1:6" ht="12.75" customHeight="1" x14ac:dyDescent="0.2">
      <c r="A369" s="55">
        <v>422</v>
      </c>
      <c r="B369" s="87" t="s">
        <v>759</v>
      </c>
      <c r="C369" s="52" t="s">
        <v>760</v>
      </c>
      <c r="D369" s="53">
        <f t="shared" ref="D369:E369" si="101">SUM(D370:D377)</f>
        <v>123589</v>
      </c>
      <c r="E369" s="53">
        <f t="shared" si="101"/>
        <v>181927.93</v>
      </c>
      <c r="F369" s="54">
        <f t="shared" si="81"/>
        <v>147.20398255508175</v>
      </c>
    </row>
    <row r="370" spans="1:6" ht="12.75" customHeight="1" x14ac:dyDescent="0.2">
      <c r="A370" s="55">
        <v>4221</v>
      </c>
      <c r="B370" s="87" t="s">
        <v>669</v>
      </c>
      <c r="C370" s="52" t="s">
        <v>761</v>
      </c>
      <c r="D370" s="244">
        <v>31457</v>
      </c>
      <c r="E370" s="244">
        <v>15580.86</v>
      </c>
      <c r="F370" s="54">
        <f t="shared" si="81"/>
        <v>49.530660902183939</v>
      </c>
    </row>
    <row r="371" spans="1:6" ht="12.75" customHeight="1" x14ac:dyDescent="0.2">
      <c r="A371" s="55">
        <v>4222</v>
      </c>
      <c r="B371" s="87" t="s">
        <v>762</v>
      </c>
      <c r="C371" s="52" t="s">
        <v>763</v>
      </c>
      <c r="D371" s="244">
        <v>15982</v>
      </c>
      <c r="E371" s="244">
        <v>16092.5</v>
      </c>
      <c r="F371" s="54">
        <f t="shared" si="81"/>
        <v>100.69140282818169</v>
      </c>
    </row>
    <row r="372" spans="1:6" ht="12.75" customHeight="1" x14ac:dyDescent="0.2">
      <c r="A372" s="55">
        <v>4223</v>
      </c>
      <c r="B372" s="87" t="s">
        <v>673</v>
      </c>
      <c r="C372" s="52" t="s">
        <v>764</v>
      </c>
      <c r="D372" s="244">
        <v>76150</v>
      </c>
      <c r="E372" s="244">
        <v>150254.57</v>
      </c>
      <c r="F372" s="54">
        <f t="shared" si="81"/>
        <v>197.31394615889693</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v>0</v>
      </c>
      <c r="E376" s="244">
        <v>0</v>
      </c>
      <c r="F376" s="54" t="str">
        <f t="shared" si="81"/>
        <v>-</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v>0</v>
      </c>
      <c r="E379" s="244">
        <v>0</v>
      </c>
      <c r="F379" s="54" t="str">
        <f t="shared" si="81"/>
        <v>-</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v>0</v>
      </c>
      <c r="E384" s="244">
        <v>0</v>
      </c>
      <c r="F384" s="54" t="str">
        <f t="shared" si="81"/>
        <v>-</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20438</v>
      </c>
      <c r="E391" s="53">
        <f t="shared" si="105"/>
        <v>21375</v>
      </c>
      <c r="F391" s="54">
        <f t="shared" si="81"/>
        <v>104.58459731872003</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12500</v>
      </c>
      <c r="E393" s="244">
        <v>21375</v>
      </c>
      <c r="F393" s="54">
        <f t="shared" si="81"/>
        <v>171</v>
      </c>
    </row>
    <row r="394" spans="1:6" ht="12.75" customHeight="1" x14ac:dyDescent="0.2">
      <c r="A394" s="55">
        <v>4263</v>
      </c>
      <c r="B394" s="87" t="s">
        <v>717</v>
      </c>
      <c r="C394" s="52" t="s">
        <v>792</v>
      </c>
      <c r="D394" s="244">
        <v>7938</v>
      </c>
      <c r="E394" s="244">
        <v>0</v>
      </c>
      <c r="F394" s="54">
        <f t="shared" si="81"/>
        <v>0</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v>0</v>
      </c>
      <c r="E403" s="244">
        <v>0</v>
      </c>
      <c r="F403" s="54" t="str">
        <f t="shared" si="81"/>
        <v>-</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0</v>
      </c>
      <c r="E406" s="244">
        <v>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144027</v>
      </c>
      <c r="E408" s="53">
        <f t="shared" si="111"/>
        <v>203302.93</v>
      </c>
      <c r="F408" s="54">
        <f t="shared" si="81"/>
        <v>141.15612350462067</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0</v>
      </c>
      <c r="E410" s="244">
        <v>0</v>
      </c>
      <c r="F410" s="54" t="str">
        <f t="shared" si="81"/>
        <v>-</v>
      </c>
    </row>
    <row r="411" spans="1:6" ht="12.75" customHeight="1" x14ac:dyDescent="0.2">
      <c r="A411" s="55">
        <v>97</v>
      </c>
      <c r="B411" s="87" t="s">
        <v>822</v>
      </c>
      <c r="C411" s="52" t="s">
        <v>823</v>
      </c>
      <c r="D411" s="244">
        <v>0</v>
      </c>
      <c r="E411" s="244">
        <v>0</v>
      </c>
      <c r="F411" s="54" t="str">
        <f t="shared" si="81"/>
        <v>-</v>
      </c>
    </row>
    <row r="412" spans="1:6" ht="12.75" customHeight="1" x14ac:dyDescent="0.2">
      <c r="A412" s="55" t="s">
        <v>603</v>
      </c>
      <c r="B412" s="87" t="s">
        <v>824</v>
      </c>
      <c r="C412" s="52" t="s">
        <v>825</v>
      </c>
      <c r="D412" s="53">
        <f>D6+D298</f>
        <v>7682762</v>
      </c>
      <c r="E412" s="53">
        <f>E6+E298</f>
        <v>8464207.0500000007</v>
      </c>
      <c r="F412" s="54">
        <f t="shared" si="81"/>
        <v>110.17140775674166</v>
      </c>
    </row>
    <row r="413" spans="1:6" ht="12.75" customHeight="1" x14ac:dyDescent="0.2">
      <c r="A413" s="55" t="s">
        <v>603</v>
      </c>
      <c r="B413" s="87" t="s">
        <v>826</v>
      </c>
      <c r="C413" s="52" t="s">
        <v>827</v>
      </c>
      <c r="D413" s="53">
        <f t="shared" ref="D413:E413" si="112">D289+D350</f>
        <v>7494227</v>
      </c>
      <c r="E413" s="53">
        <f t="shared" si="112"/>
        <v>8276780.1799999997</v>
      </c>
      <c r="F413" s="54">
        <f t="shared" si="81"/>
        <v>110.44208001705846</v>
      </c>
    </row>
    <row r="414" spans="1:6" ht="12.75" customHeight="1" x14ac:dyDescent="0.2">
      <c r="A414" s="55" t="s">
        <v>603</v>
      </c>
      <c r="B414" s="87" t="s">
        <v>828</v>
      </c>
      <c r="C414" s="52" t="s">
        <v>829</v>
      </c>
      <c r="D414" s="53">
        <f t="shared" ref="D414:E414" si="113">IF(D412&gt;=D413,D412-D413,0)</f>
        <v>188535</v>
      </c>
      <c r="E414" s="53">
        <f t="shared" si="113"/>
        <v>187426.87000000104</v>
      </c>
      <c r="F414" s="54">
        <f t="shared" si="81"/>
        <v>99.412241758825175</v>
      </c>
    </row>
    <row r="415" spans="1:6" ht="12.75" customHeight="1" x14ac:dyDescent="0.2">
      <c r="A415" s="55" t="s">
        <v>603</v>
      </c>
      <c r="B415" s="87" t="s">
        <v>830</v>
      </c>
      <c r="C415" s="52" t="s">
        <v>831</v>
      </c>
      <c r="D415" s="53">
        <f t="shared" ref="D415:E415" si="114">IF(D413&gt;=D412,D413-D412,0)</f>
        <v>0</v>
      </c>
      <c r="E415" s="53">
        <f t="shared" si="114"/>
        <v>0</v>
      </c>
      <c r="F415" s="54" t="str">
        <f t="shared" si="81"/>
        <v>-</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22068</v>
      </c>
      <c r="E417" s="53">
        <f t="shared" si="116"/>
        <v>18498.169999999998</v>
      </c>
      <c r="F417" s="54">
        <f t="shared" si="81"/>
        <v>83.823500090628954</v>
      </c>
    </row>
    <row r="418" spans="1:6" ht="12.75" customHeight="1" x14ac:dyDescent="0.2">
      <c r="A418" s="57" t="s">
        <v>837</v>
      </c>
      <c r="B418" s="235" t="s">
        <v>838</v>
      </c>
      <c r="C418" s="58" t="s">
        <v>839</v>
      </c>
      <c r="D418" s="64">
        <f t="shared" ref="D418:E418" si="117">D294+D411</f>
        <v>0</v>
      </c>
      <c r="E418" s="64">
        <f t="shared" si="117"/>
        <v>250</v>
      </c>
      <c r="F418" s="59" t="str">
        <f t="shared" si="81"/>
        <v>-</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v>0</v>
      </c>
      <c r="E491" s="244">
        <v>0</v>
      </c>
      <c r="F491" s="54" t="str">
        <f t="shared" si="119"/>
        <v>-</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184965</v>
      </c>
      <c r="E528" s="53">
        <f t="shared" si="148"/>
        <v>195398.21</v>
      </c>
      <c r="F528" s="54">
        <f t="shared" si="119"/>
        <v>105.64064012110398</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184965</v>
      </c>
      <c r="E593" s="53">
        <f t="shared" si="167"/>
        <v>195398.21</v>
      </c>
      <c r="F593" s="54">
        <f t="shared" si="119"/>
        <v>105.64064012110398</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184965</v>
      </c>
      <c r="E605" s="53">
        <f t="shared" si="171"/>
        <v>195398.21</v>
      </c>
      <c r="F605" s="54">
        <f t="shared" si="119"/>
        <v>105.64064012110398</v>
      </c>
    </row>
    <row r="606" spans="1:6" ht="24" x14ac:dyDescent="0.2">
      <c r="A606" s="55">
        <v>5443</v>
      </c>
      <c r="B606" s="87" t="s">
        <v>1204</v>
      </c>
      <c r="C606" s="52" t="s">
        <v>1205</v>
      </c>
      <c r="D606" s="244">
        <v>0</v>
      </c>
      <c r="E606" s="244">
        <v>0</v>
      </c>
      <c r="F606" s="54" t="str">
        <f t="shared" si="119"/>
        <v>-</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184965</v>
      </c>
      <c r="E608" s="244">
        <v>195398.21</v>
      </c>
      <c r="F608" s="54">
        <f t="shared" si="119"/>
        <v>105.64064012110398</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184965</v>
      </c>
      <c r="E636" s="53">
        <f t="shared" si="179"/>
        <v>195398.21</v>
      </c>
      <c r="F636" s="54">
        <f t="shared" si="119"/>
        <v>105.64064012110398</v>
      </c>
    </row>
    <row r="637" spans="1:6" ht="12.75" customHeight="1" x14ac:dyDescent="0.2">
      <c r="A637" s="55">
        <v>92213</v>
      </c>
      <c r="B637" s="87" t="s">
        <v>1266</v>
      </c>
      <c r="C637" s="52" t="s">
        <v>1267</v>
      </c>
      <c r="D637" s="244">
        <v>0</v>
      </c>
      <c r="E637" s="244">
        <v>0</v>
      </c>
      <c r="F637" s="54" t="str">
        <f t="shared" si="119"/>
        <v>-</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7682762</v>
      </c>
      <c r="E639" s="53">
        <f t="shared" si="180"/>
        <v>8464207.0500000007</v>
      </c>
      <c r="F639" s="54">
        <f t="shared" si="119"/>
        <v>110.17140775674166</v>
      </c>
    </row>
    <row r="640" spans="1:6" ht="12.75" customHeight="1" x14ac:dyDescent="0.2">
      <c r="A640" s="55" t="s">
        <v>603</v>
      </c>
      <c r="B640" s="87" t="s">
        <v>1272</v>
      </c>
      <c r="C640" s="52" t="s">
        <v>1273</v>
      </c>
      <c r="D640" s="53">
        <f t="shared" ref="D640:E640" si="181">D413+D528</f>
        <v>7679192</v>
      </c>
      <c r="E640" s="53">
        <f t="shared" si="181"/>
        <v>8472178.3900000006</v>
      </c>
      <c r="F640" s="54">
        <f t="shared" si="119"/>
        <v>110.32643004628613</v>
      </c>
    </row>
    <row r="641" spans="1:6" ht="12.75" customHeight="1" x14ac:dyDescent="0.2">
      <c r="A641" s="55" t="s">
        <v>603</v>
      </c>
      <c r="B641" s="87" t="s">
        <v>1274</v>
      </c>
      <c r="C641" s="52" t="s">
        <v>1275</v>
      </c>
      <c r="D641" s="53">
        <f t="shared" ref="D641:E641" si="182">IF(D639&gt;=D640,D639-D640,0)</f>
        <v>3570</v>
      </c>
      <c r="E641" s="53">
        <f t="shared" si="182"/>
        <v>0</v>
      </c>
      <c r="F641" s="54">
        <f t="shared" si="119"/>
        <v>0</v>
      </c>
    </row>
    <row r="642" spans="1:6" ht="12.75" customHeight="1" x14ac:dyDescent="0.2">
      <c r="A642" s="55" t="s">
        <v>603</v>
      </c>
      <c r="B642" s="87" t="s">
        <v>1276</v>
      </c>
      <c r="C642" s="52" t="s">
        <v>1277</v>
      </c>
      <c r="D642" s="53">
        <f t="shared" ref="D642:E642" si="183">IF(D640&gt;=D639,D640-D639,0)</f>
        <v>0</v>
      </c>
      <c r="E642" s="53">
        <f t="shared" si="183"/>
        <v>7971.339999999851</v>
      </c>
      <c r="F642" s="54" t="str">
        <f t="shared" si="119"/>
        <v>-</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22068</v>
      </c>
      <c r="E644" s="53">
        <f t="shared" si="185"/>
        <v>18498.169999999998</v>
      </c>
      <c r="F644" s="54">
        <f t="shared" si="119"/>
        <v>83.823500090628954</v>
      </c>
    </row>
    <row r="645" spans="1:6" ht="24" x14ac:dyDescent="0.2">
      <c r="A645" s="55" t="s">
        <v>603</v>
      </c>
      <c r="B645" s="87" t="s">
        <v>1282</v>
      </c>
      <c r="C645" s="52" t="s">
        <v>1283</v>
      </c>
      <c r="D645" s="53">
        <f t="shared" ref="D645:E645" si="186">IF(D641+D643-D642-D644&gt;=0,D641+D643-D642-D644,0)</f>
        <v>0</v>
      </c>
      <c r="E645" s="53">
        <f t="shared" si="186"/>
        <v>0</v>
      </c>
      <c r="F645" s="54" t="str">
        <f t="shared" si="119"/>
        <v>-</v>
      </c>
    </row>
    <row r="646" spans="1:6" ht="24" x14ac:dyDescent="0.2">
      <c r="A646" s="55" t="s">
        <v>603</v>
      </c>
      <c r="B646" s="87" t="s">
        <v>1284</v>
      </c>
      <c r="C646" s="52" t="s">
        <v>1285</v>
      </c>
      <c r="D646" s="53">
        <f t="shared" ref="D646:E646" si="187">IF(D642+D644-D641-D643&gt;=0,D642+D644-D641-D643,0)</f>
        <v>18498</v>
      </c>
      <c r="E646" s="53">
        <f t="shared" si="187"/>
        <v>26469.509999999849</v>
      </c>
      <c r="F646" s="54">
        <f t="shared" si="119"/>
        <v>143.09390204346334</v>
      </c>
    </row>
    <row r="647" spans="1:6" ht="24" x14ac:dyDescent="0.2">
      <c r="A647" s="57" t="s">
        <v>1286</v>
      </c>
      <c r="B647" s="235" t="s">
        <v>1287</v>
      </c>
      <c r="C647" s="58" t="s">
        <v>1286</v>
      </c>
      <c r="D647" s="245">
        <v>559563</v>
      </c>
      <c r="E647" s="245">
        <v>659667.67000000004</v>
      </c>
      <c r="F647" s="59">
        <f t="shared" si="119"/>
        <v>117.88979435738247</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0</v>
      </c>
      <c r="E649" s="244">
        <v>0</v>
      </c>
      <c r="F649" s="54" t="str">
        <f t="shared" ref="F649:F724" si="188">IF(D649&lt;&gt;0,IF(E649/D649&gt;=100,"&gt;&gt;100",E649/D649*100),"-")</f>
        <v>-</v>
      </c>
    </row>
    <row r="650" spans="1:6" ht="12.75" customHeight="1" x14ac:dyDescent="0.2">
      <c r="A650" s="55" t="s">
        <v>1291</v>
      </c>
      <c r="B650" s="87" t="s">
        <v>1292</v>
      </c>
      <c r="C650" s="52" t="s">
        <v>1291</v>
      </c>
      <c r="D650" s="244">
        <v>0</v>
      </c>
      <c r="E650" s="244">
        <v>0</v>
      </c>
      <c r="F650" s="54" t="str">
        <f t="shared" si="188"/>
        <v>-</v>
      </c>
    </row>
    <row r="651" spans="1:6" ht="12.75" customHeight="1" x14ac:dyDescent="0.2">
      <c r="A651" s="55" t="s">
        <v>1293</v>
      </c>
      <c r="B651" s="87" t="s">
        <v>1294</v>
      </c>
      <c r="C651" s="52" t="s">
        <v>1293</v>
      </c>
      <c r="D651" s="244">
        <v>0</v>
      </c>
      <c r="E651" s="244">
        <v>0</v>
      </c>
      <c r="F651" s="54" t="str">
        <f t="shared" si="188"/>
        <v>-</v>
      </c>
    </row>
    <row r="652" spans="1:6" ht="24" x14ac:dyDescent="0.2">
      <c r="A652" s="55">
        <v>11</v>
      </c>
      <c r="B652" s="87" t="s">
        <v>1295</v>
      </c>
      <c r="C652" s="52" t="s">
        <v>1296</v>
      </c>
      <c r="D652" s="53">
        <f t="shared" ref="D652:E652" si="189">+D649+D650-D651</f>
        <v>0</v>
      </c>
      <c r="E652" s="53">
        <f t="shared" si="189"/>
        <v>0</v>
      </c>
      <c r="F652" s="54" t="str">
        <f t="shared" si="188"/>
        <v>-</v>
      </c>
    </row>
    <row r="653" spans="1:6" ht="24" x14ac:dyDescent="0.2">
      <c r="A653" s="55" t="s">
        <v>603</v>
      </c>
      <c r="B653" s="87" t="s">
        <v>1297</v>
      </c>
      <c r="C653" s="52" t="s">
        <v>1298</v>
      </c>
      <c r="D653" s="266">
        <v>0</v>
      </c>
      <c r="E653" s="266">
        <v>0</v>
      </c>
      <c r="F653" s="54" t="str">
        <f t="shared" si="188"/>
        <v>-</v>
      </c>
    </row>
    <row r="654" spans="1:6" ht="24" x14ac:dyDescent="0.2">
      <c r="A654" s="55" t="s">
        <v>603</v>
      </c>
      <c r="B654" s="87" t="s">
        <v>1299</v>
      </c>
      <c r="C654" s="52" t="s">
        <v>1300</v>
      </c>
      <c r="D654" s="266">
        <v>38</v>
      </c>
      <c r="E654" s="266">
        <v>37</v>
      </c>
      <c r="F654" s="54">
        <f t="shared" si="188"/>
        <v>97.368421052631575</v>
      </c>
    </row>
    <row r="655" spans="1:6" ht="12.75" customHeight="1" x14ac:dyDescent="0.2">
      <c r="A655" s="55" t="s">
        <v>603</v>
      </c>
      <c r="B655" s="87" t="s">
        <v>1301</v>
      </c>
      <c r="C655" s="52" t="s">
        <v>1302</v>
      </c>
      <c r="D655" s="266">
        <v>0</v>
      </c>
      <c r="E655" s="266">
        <v>0</v>
      </c>
      <c r="F655" s="54" t="str">
        <f t="shared" si="188"/>
        <v>-</v>
      </c>
    </row>
    <row r="656" spans="1:6" ht="12.75" customHeight="1" x14ac:dyDescent="0.2">
      <c r="A656" s="55" t="s">
        <v>603</v>
      </c>
      <c r="B656" s="87" t="s">
        <v>1303</v>
      </c>
      <c r="C656" s="52" t="s">
        <v>1304</v>
      </c>
      <c r="D656" s="266">
        <v>38</v>
      </c>
      <c r="E656" s="266">
        <v>39</v>
      </c>
      <c r="F656" s="54">
        <f t="shared" si="188"/>
        <v>102.63157894736842</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0</v>
      </c>
      <c r="E660" s="244">
        <v>0</v>
      </c>
      <c r="F660" s="54" t="str">
        <f t="shared" si="188"/>
        <v>-</v>
      </c>
    </row>
    <row r="661" spans="1:6" ht="12.75" customHeight="1" x14ac:dyDescent="0.2">
      <c r="A661" s="55">
        <v>63311</v>
      </c>
      <c r="B661" s="87" t="s">
        <v>1314</v>
      </c>
      <c r="C661" s="52" t="s">
        <v>1315</v>
      </c>
      <c r="D661" s="244">
        <v>0</v>
      </c>
      <c r="E661" s="244">
        <v>0</v>
      </c>
      <c r="F661" s="54" t="str">
        <f t="shared" si="188"/>
        <v>-</v>
      </c>
    </row>
    <row r="662" spans="1:6" ht="12.75" customHeight="1" x14ac:dyDescent="0.2">
      <c r="A662" s="55">
        <v>63312</v>
      </c>
      <c r="B662" s="87" t="s">
        <v>1316</v>
      </c>
      <c r="C662" s="52" t="s">
        <v>1317</v>
      </c>
      <c r="D662" s="244">
        <v>0</v>
      </c>
      <c r="E662" s="244">
        <v>0</v>
      </c>
      <c r="F662" s="54" t="str">
        <f t="shared" si="188"/>
        <v>-</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3119741</v>
      </c>
      <c r="E664" s="244">
        <v>3449753.36</v>
      </c>
      <c r="F664" s="54">
        <f t="shared" si="188"/>
        <v>110.57819735676775</v>
      </c>
    </row>
    <row r="665" spans="1:6" ht="12.75" customHeight="1" x14ac:dyDescent="0.2">
      <c r="A665" s="55">
        <v>63321</v>
      </c>
      <c r="B665" s="87" t="s">
        <v>1322</v>
      </c>
      <c r="C665" s="52" t="s">
        <v>1323</v>
      </c>
      <c r="D665" s="244">
        <v>0</v>
      </c>
      <c r="E665" s="244">
        <v>0</v>
      </c>
      <c r="F665" s="54" t="str">
        <f t="shared" si="188"/>
        <v>-</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150824</v>
      </c>
      <c r="E668" s="244">
        <v>150240.62</v>
      </c>
      <c r="F668" s="54">
        <f t="shared" si="188"/>
        <v>99.613204794992839</v>
      </c>
    </row>
    <row r="669" spans="1:6" ht="12.75" customHeight="1" x14ac:dyDescent="0.2">
      <c r="A669" s="55">
        <v>63414</v>
      </c>
      <c r="B669" s="87" t="s">
        <v>1330</v>
      </c>
      <c r="C669" s="52" t="s">
        <v>1331</v>
      </c>
      <c r="D669" s="244">
        <v>0</v>
      </c>
      <c r="E669" s="244">
        <v>0</v>
      </c>
      <c r="F669" s="54" t="str">
        <f t="shared" si="188"/>
        <v>-</v>
      </c>
    </row>
    <row r="670" spans="1:6" ht="12.75" customHeight="1" x14ac:dyDescent="0.2">
      <c r="A670" s="55">
        <v>63415</v>
      </c>
      <c r="B670" s="87" t="s">
        <v>1332</v>
      </c>
      <c r="C670" s="52" t="s">
        <v>1333</v>
      </c>
      <c r="D670" s="244">
        <v>0</v>
      </c>
      <c r="E670" s="244">
        <v>0</v>
      </c>
      <c r="F670" s="54" t="str">
        <f t="shared" si="188"/>
        <v>-</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53242</v>
      </c>
      <c r="E675" s="244">
        <v>17218.98</v>
      </c>
      <c r="F675" s="54">
        <f t="shared" si="188"/>
        <v>32.340971413545695</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0</v>
      </c>
      <c r="E694" s="244">
        <v>0</v>
      </c>
      <c r="F694" s="54" t="str">
        <f t="shared" si="188"/>
        <v>-</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0</v>
      </c>
      <c r="E698" s="244">
        <v>0</v>
      </c>
      <c r="F698" s="54" t="str">
        <f t="shared" si="188"/>
        <v>-</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0</v>
      </c>
      <c r="E710" s="244">
        <v>0</v>
      </c>
      <c r="F710" s="54" t="str">
        <f t="shared" si="188"/>
        <v>-</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0</v>
      </c>
      <c r="E716" s="244">
        <v>232706.37</v>
      </c>
      <c r="F716" s="54" t="str">
        <f t="shared" si="188"/>
        <v>-</v>
      </c>
    </row>
    <row r="717" spans="1:6" ht="12.75" customHeight="1" x14ac:dyDescent="0.2">
      <c r="A717" s="55">
        <v>31215</v>
      </c>
      <c r="B717" s="87" t="s">
        <v>1408</v>
      </c>
      <c r="C717" s="52" t="s">
        <v>1409</v>
      </c>
      <c r="D717" s="244">
        <v>49865</v>
      </c>
      <c r="E717" s="244">
        <v>11473.56</v>
      </c>
      <c r="F717" s="54">
        <f t="shared" si="188"/>
        <v>23.009244961395765</v>
      </c>
    </row>
    <row r="718" spans="1:6" ht="12.75" customHeight="1" x14ac:dyDescent="0.2">
      <c r="A718" s="55">
        <v>32121</v>
      </c>
      <c r="B718" s="87" t="s">
        <v>1410</v>
      </c>
      <c r="C718" s="52" t="s">
        <v>1411</v>
      </c>
      <c r="D718" s="244">
        <v>142833</v>
      </c>
      <c r="E718" s="244">
        <v>161029.92000000001</v>
      </c>
      <c r="F718" s="54">
        <f t="shared" si="188"/>
        <v>112.73999705950305</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900</v>
      </c>
      <c r="E720" s="244">
        <v>2350</v>
      </c>
      <c r="F720" s="54">
        <f t="shared" si="188"/>
        <v>261.11111111111114</v>
      </c>
    </row>
    <row r="721" spans="1:6" ht="12.75" customHeight="1" x14ac:dyDescent="0.2">
      <c r="A721" s="55" t="s">
        <v>1416</v>
      </c>
      <c r="B721" s="87" t="s">
        <v>1417</v>
      </c>
      <c r="C721" s="52" t="s">
        <v>1416</v>
      </c>
      <c r="D721" s="244">
        <v>0</v>
      </c>
      <c r="E721" s="244">
        <v>0</v>
      </c>
      <c r="F721" s="54" t="str">
        <f t="shared" si="188"/>
        <v>-</v>
      </c>
    </row>
    <row r="722" spans="1:6" ht="12.75" customHeight="1" x14ac:dyDescent="0.2">
      <c r="A722" s="55" t="s">
        <v>1418</v>
      </c>
      <c r="B722" s="87" t="s">
        <v>1419</v>
      </c>
      <c r="C722" s="52" t="s">
        <v>1418</v>
      </c>
      <c r="D722" s="244">
        <v>0</v>
      </c>
      <c r="E722" s="244">
        <v>0</v>
      </c>
      <c r="F722" s="54" t="str">
        <f t="shared" si="188"/>
        <v>-</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0</v>
      </c>
      <c r="E725" s="244">
        <v>0</v>
      </c>
      <c r="F725" s="54" t="str">
        <f t="shared" ref="F725:F979" si="190">IF(D725&lt;&gt;0,IF(E725/D725&gt;=100,"&gt;&gt;100",E725/D725*100),"-")</f>
        <v>-</v>
      </c>
    </row>
    <row r="726" spans="1:6" ht="12.75" customHeight="1" x14ac:dyDescent="0.2">
      <c r="A726" s="55" t="s">
        <v>1426</v>
      </c>
      <c r="B726" s="87" t="s">
        <v>1427</v>
      </c>
      <c r="C726" s="52" t="s">
        <v>1426</v>
      </c>
      <c r="D726" s="244">
        <v>22603</v>
      </c>
      <c r="E726" s="244">
        <v>23174.21</v>
      </c>
      <c r="F726" s="54">
        <f t="shared" si="190"/>
        <v>102.52714241472371</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0</v>
      </c>
      <c r="E739" s="244">
        <v>0</v>
      </c>
      <c r="F739" s="54" t="str">
        <f t="shared" si="190"/>
        <v>-</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0</v>
      </c>
      <c r="E742" s="244">
        <v>0</v>
      </c>
      <c r="F742" s="54" t="str">
        <f t="shared" si="190"/>
        <v>-</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27712</v>
      </c>
      <c r="E744" s="244">
        <v>17278.150000000001</v>
      </c>
      <c r="F744" s="54">
        <f t="shared" si="190"/>
        <v>62.348982390300236</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0</v>
      </c>
      <c r="E816" s="244">
        <v>0</v>
      </c>
      <c r="F816" s="54" t="str">
        <f t="shared" si="190"/>
        <v>-</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0</v>
      </c>
      <c r="E819" s="244">
        <v>0</v>
      </c>
      <c r="F819" s="54" t="str">
        <f t="shared" si="190"/>
        <v>-</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0</v>
      </c>
      <c r="E823" s="244">
        <v>0</v>
      </c>
      <c r="F823" s="54" t="str">
        <f t="shared" si="190"/>
        <v>-</v>
      </c>
    </row>
    <row r="824" spans="1:6" ht="12.75" customHeight="1" x14ac:dyDescent="0.2">
      <c r="A824" s="55">
        <v>37221</v>
      </c>
      <c r="B824" s="87" t="s">
        <v>1622</v>
      </c>
      <c r="C824" s="52" t="s">
        <v>1623</v>
      </c>
      <c r="D824" s="244">
        <v>0</v>
      </c>
      <c r="E824" s="244">
        <v>0</v>
      </c>
      <c r="F824" s="54" t="str">
        <f t="shared" si="190"/>
        <v>-</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0</v>
      </c>
      <c r="E830" s="244">
        <v>0</v>
      </c>
      <c r="F830" s="54" t="str">
        <f t="shared" si="190"/>
        <v>-</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0</v>
      </c>
      <c r="E879" s="244">
        <v>0</v>
      </c>
      <c r="F879" s="54" t="str">
        <f t="shared" si="190"/>
        <v>-</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0</v>
      </c>
      <c r="E954" s="244">
        <v>0</v>
      </c>
      <c r="F954" s="54" t="str">
        <f t="shared" si="190"/>
        <v>-</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184965</v>
      </c>
      <c r="E958" s="244">
        <v>195398.21</v>
      </c>
      <c r="F958" s="54">
        <f t="shared" si="190"/>
        <v>105.64064012110398</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v>0</v>
      </c>
      <c r="F985" s="65" t="str">
        <f t="shared" ref="F985:F992" si="192">IF(D985&lt;&gt;0,IF(E985/D985&gt;=100,"&gt;&gt;100",E985/D985*100),"-")</f>
        <v>-</v>
      </c>
    </row>
    <row r="986" spans="1:6" ht="24" x14ac:dyDescent="0.2">
      <c r="A986" s="55" t="s">
        <v>1946</v>
      </c>
      <c r="B986" s="87" t="s">
        <v>1947</v>
      </c>
      <c r="C986" s="52" t="s">
        <v>1946</v>
      </c>
      <c r="D986" s="247">
        <v>0</v>
      </c>
      <c r="E986" s="247">
        <v>0</v>
      </c>
      <c r="F986" s="54" t="str">
        <f t="shared" si="192"/>
        <v>-</v>
      </c>
    </row>
    <row r="987" spans="1:6" ht="24" x14ac:dyDescent="0.2">
      <c r="A987" s="55" t="s">
        <v>1948</v>
      </c>
      <c r="B987" s="87" t="s">
        <v>1949</v>
      </c>
      <c r="C987" s="52" t="s">
        <v>1948</v>
      </c>
      <c r="D987" s="247">
        <v>402818</v>
      </c>
      <c r="E987" s="247">
        <v>207420.2</v>
      </c>
      <c r="F987" s="54">
        <f t="shared" si="192"/>
        <v>51.492286839217712</v>
      </c>
    </row>
    <row r="988" spans="1:6" ht="24" x14ac:dyDescent="0.2">
      <c r="A988" s="55">
        <v>26454</v>
      </c>
      <c r="B988" s="87" t="s">
        <v>1950</v>
      </c>
      <c r="C988" s="52" t="s">
        <v>1951</v>
      </c>
      <c r="D988" s="247">
        <v>0</v>
      </c>
      <c r="E988" s="247">
        <v>0</v>
      </c>
      <c r="F988" s="54" t="str">
        <f t="shared" si="192"/>
        <v>-</v>
      </c>
    </row>
    <row r="989" spans="1:6" ht="12.75" customHeight="1" x14ac:dyDescent="0.2">
      <c r="A989" s="55" t="s">
        <v>1952</v>
      </c>
      <c r="B989" s="87" t="s">
        <v>1953</v>
      </c>
      <c r="C989" s="52" t="s">
        <v>1952</v>
      </c>
      <c r="D989" s="247">
        <v>0</v>
      </c>
      <c r="E989" s="247">
        <v>0</v>
      </c>
      <c r="F989" s="54" t="str">
        <f t="shared" si="192"/>
        <v>-</v>
      </c>
    </row>
    <row r="990" spans="1:6" ht="36" x14ac:dyDescent="0.2">
      <c r="A990" s="55" t="s">
        <v>1954</v>
      </c>
      <c r="B990" s="87" t="s">
        <v>1955</v>
      </c>
      <c r="C990" s="52" t="s">
        <v>1956</v>
      </c>
      <c r="D990" s="247">
        <v>0</v>
      </c>
      <c r="E990" s="247">
        <v>0</v>
      </c>
      <c r="F990" s="54" t="str">
        <f t="shared" si="192"/>
        <v>-</v>
      </c>
    </row>
    <row r="991" spans="1:6" ht="12.75" customHeight="1" x14ac:dyDescent="0.2">
      <c r="A991" s="55" t="s">
        <v>1957</v>
      </c>
      <c r="B991" s="87" t="s">
        <v>1958</v>
      </c>
      <c r="C991" s="52" t="s">
        <v>1957</v>
      </c>
      <c r="D991" s="247">
        <v>0</v>
      </c>
      <c r="E991" s="247">
        <v>0</v>
      </c>
      <c r="F991" s="54" t="str">
        <f t="shared" si="192"/>
        <v>-</v>
      </c>
    </row>
    <row r="992" spans="1:6" ht="24" x14ac:dyDescent="0.2">
      <c r="A992" s="57">
        <v>26534</v>
      </c>
      <c r="B992" s="235" t="s">
        <v>1959</v>
      </c>
      <c r="C992" s="58" t="s">
        <v>1960</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5" man="1"/>
    <brk id="418" max="5" man="1"/>
    <brk id="647"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zoomScaleNormal="100" workbookViewId="0">
      <selection activeCell="E252" sqref="E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46</v>
      </c>
      <c r="B3" s="302" t="s">
        <v>38</v>
      </c>
      <c r="C3" s="303" t="s">
        <v>39</v>
      </c>
      <c r="D3" s="304" t="s">
        <v>1961</v>
      </c>
      <c r="E3" s="302" t="s">
        <v>1962</v>
      </c>
      <c r="F3" s="305" t="s">
        <v>49</v>
      </c>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2109165</v>
      </c>
      <c r="E6" s="231">
        <f t="shared" si="0"/>
        <v>1944150.8300000015</v>
      </c>
      <c r="F6" s="232">
        <f t="shared" ref="F6:F260" si="1">IF(D6&gt;0,IF(E6/D6&gt;=100,"&gt;&gt;100",E6/D6*100),"-")</f>
        <v>92.1763271247153</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1328858</v>
      </c>
      <c r="E7" s="106">
        <f t="shared" si="2"/>
        <v>1162676.2200000014</v>
      </c>
      <c r="F7" s="95">
        <f t="shared" si="1"/>
        <v>87.494391424817508</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1328858</v>
      </c>
      <c r="E12" s="106">
        <f t="shared" si="3"/>
        <v>1162676.2200000014</v>
      </c>
      <c r="F12" s="95">
        <f t="shared" si="1"/>
        <v>87.494391424817508</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0</v>
      </c>
      <c r="E15" s="249">
        <v>0</v>
      </c>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0</v>
      </c>
      <c r="E18" s="249">
        <v>0</v>
      </c>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244184</v>
      </c>
      <c r="E19" s="106">
        <f t="shared" si="5"/>
        <v>324558.57000000007</v>
      </c>
      <c r="F19" s="95">
        <f t="shared" si="1"/>
        <v>132.91557595911283</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201188</v>
      </c>
      <c r="E20" s="249">
        <v>204370.6</v>
      </c>
      <c r="F20" s="95">
        <f t="shared" si="1"/>
        <v>101.5819034932501</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103846</v>
      </c>
      <c r="E21" s="249">
        <v>119938.41</v>
      </c>
      <c r="F21" s="95">
        <f t="shared" si="1"/>
        <v>115.49641777247078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1906505</v>
      </c>
      <c r="E22" s="249">
        <v>2024989.82</v>
      </c>
      <c r="F22" s="95">
        <f t="shared" si="1"/>
        <v>106.2147657624816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0</v>
      </c>
      <c r="E26" s="249">
        <v>0</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1967355</v>
      </c>
      <c r="E28" s="249">
        <v>2024740.26</v>
      </c>
      <c r="F28" s="95">
        <f t="shared" si="1"/>
        <v>102.91687367048652</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743866</v>
      </c>
      <c r="E29" s="106">
        <f t="shared" si="6"/>
        <v>596346.45000000112</v>
      </c>
      <c r="F29" s="95">
        <f t="shared" si="1"/>
        <v>80.16853169791348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13692407</v>
      </c>
      <c r="E30" s="249">
        <v>13692407.470000001</v>
      </c>
      <c r="F30" s="95">
        <f t="shared" si="1"/>
        <v>100.00000343255937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12948541</v>
      </c>
      <c r="E34" s="249">
        <v>13096061.02</v>
      </c>
      <c r="F34" s="95">
        <f t="shared" si="1"/>
        <v>101.13927908943563</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340808</v>
      </c>
      <c r="E45" s="106">
        <f t="shared" si="9"/>
        <v>241771.20000000019</v>
      </c>
      <c r="F45" s="95">
        <f t="shared" si="1"/>
        <v>70.940588249102191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18533</v>
      </c>
      <c r="E47" s="249">
        <v>39908</v>
      </c>
      <c r="F47" s="95">
        <f t="shared" si="1"/>
        <v>215.33480818000322</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v>1402906</v>
      </c>
      <c r="E48" s="249">
        <v>1402906.11</v>
      </c>
      <c r="F48" s="95">
        <f t="shared" si="1"/>
        <v>100.00000784086747</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1080631</v>
      </c>
      <c r="E50" s="249">
        <v>1201042.9099999999</v>
      </c>
      <c r="F50" s="95">
        <f t="shared" si="1"/>
        <v>111.14274067651213</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989289</v>
      </c>
      <c r="E54" s="249">
        <v>971782.37</v>
      </c>
      <c r="F54" s="95">
        <f t="shared" si="1"/>
        <v>98.230382628332066</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989289</v>
      </c>
      <c r="E55" s="249">
        <v>971782.37</v>
      </c>
      <c r="F55" s="95">
        <f t="shared" si="1"/>
        <v>98.230382628332066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780307</v>
      </c>
      <c r="E68" s="106">
        <f t="shared" si="13"/>
        <v>781474.6100000001</v>
      </c>
      <c r="F68" s="95">
        <f t="shared" si="1"/>
        <v>100.14963469506235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0</v>
      </c>
      <c r="E72" s="249">
        <v>0</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9378</v>
      </c>
      <c r="E78" s="106">
        <f>E79+SUM(E82:E84)-E85+E86</f>
        <v>3604.22</v>
      </c>
      <c r="F78" s="95">
        <f t="shared" si="1"/>
        <v>38.432714864576667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9378</v>
      </c>
      <c r="E86" s="249">
        <v>3604.22</v>
      </c>
      <c r="F86" s="95">
        <f t="shared" si="1"/>
        <v>38.432714864576667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211366</v>
      </c>
      <c r="E146" s="106">
        <f t="shared" si="26"/>
        <v>118202.72</v>
      </c>
      <c r="F146" s="95">
        <f t="shared" si="1"/>
        <v>55.923242148689958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250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211366</v>
      </c>
      <c r="E161" s="249">
        <v>117952.72</v>
      </c>
      <c r="F161" s="95">
        <f t="shared" si="1"/>
        <v>55.804963901478956</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559563</v>
      </c>
      <c r="E170" s="106">
        <f t="shared" si="29"/>
        <v>659667.67000000004</v>
      </c>
      <c r="F170" s="95">
        <f t="shared" si="1"/>
        <v>117.88979435738247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559563</v>
      </c>
      <c r="E173" s="249">
        <v>659667.67000000004</v>
      </c>
      <c r="F173" s="95">
        <f t="shared" si="1"/>
        <v>117.88979435738247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2109165</v>
      </c>
      <c r="E175" s="106">
        <f t="shared" si="30"/>
        <v>1944150.83</v>
      </c>
      <c r="F175" s="95">
        <f t="shared" si="1"/>
        <v>92.176327124715229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1201623</v>
      </c>
      <c r="E176" s="106">
        <f t="shared" si="31"/>
        <v>1015114.3200000001</v>
      </c>
      <c r="F176" s="95">
        <f t="shared" si="1"/>
        <v>84.478602689861972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798805</v>
      </c>
      <c r="E177" s="106">
        <f t="shared" si="32"/>
        <v>807167.54</v>
      </c>
      <c r="F177" s="95">
        <f t="shared" si="1"/>
        <v>101.04688127891038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530595</v>
      </c>
      <c r="E178" s="249">
        <v>639810.98</v>
      </c>
      <c r="F178" s="95">
        <f t="shared" si="1"/>
        <v>120.58368058500362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34708</v>
      </c>
      <c r="E179" s="249">
        <v>51283.24</v>
      </c>
      <c r="F179" s="95">
        <f t="shared" si="1"/>
        <v>147.75625216088508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23534</v>
      </c>
      <c r="E180" s="106">
        <f t="shared" si="33"/>
        <v>6256.16</v>
      </c>
      <c r="F180" s="95">
        <f t="shared" si="1"/>
        <v>26.583496218237446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23534</v>
      </c>
      <c r="E182" s="249">
        <v>6256.16</v>
      </c>
      <c r="F182" s="95">
        <f t="shared" si="1"/>
        <v>26.583496218237446</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209968</v>
      </c>
      <c r="E188" s="249">
        <v>109817.16</v>
      </c>
      <c r="F188" s="95">
        <f t="shared" si="1"/>
        <v>52.301855520841265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526.58000000000004</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402818</v>
      </c>
      <c r="E206" s="106">
        <f t="shared" si="37"/>
        <v>207420.2</v>
      </c>
      <c r="F206" s="95">
        <f t="shared" si="1"/>
        <v>51.492286839217712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402818</v>
      </c>
      <c r="E207" s="106">
        <f t="shared" si="38"/>
        <v>207420.2</v>
      </c>
      <c r="F207" s="95">
        <f t="shared" si="1"/>
        <v>51.492286839217712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402818</v>
      </c>
      <c r="E214" s="249">
        <v>207420.2</v>
      </c>
      <c r="F214" s="95">
        <f t="shared" si="1"/>
        <v>51.492286839217712</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907542</v>
      </c>
      <c r="E237" s="106">
        <f t="shared" si="41"/>
        <v>929036.51</v>
      </c>
      <c r="F237" s="95">
        <f t="shared" si="1"/>
        <v>102.36843143347636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926040</v>
      </c>
      <c r="E238" s="106">
        <f t="shared" si="42"/>
        <v>955256.02</v>
      </c>
      <c r="F238" s="95">
        <f t="shared" si="1"/>
        <v>103.15494147121076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1328858</v>
      </c>
      <c r="E239" s="106">
        <f t="shared" si="43"/>
        <v>1162676.22</v>
      </c>
      <c r="F239" s="95">
        <f t="shared" si="1"/>
        <v>87.494391424817394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1328858</v>
      </c>
      <c r="E240" s="249">
        <v>1162676.22</v>
      </c>
      <c r="F240" s="95">
        <f t="shared" si="1"/>
        <v>87.494391424817394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402818</v>
      </c>
      <c r="E242" s="106">
        <f t="shared" si="44"/>
        <v>207420.2</v>
      </c>
      <c r="F242" s="95">
        <f t="shared" si="1"/>
        <v>51.492286839217712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402818</v>
      </c>
      <c r="E243" s="249">
        <v>207420.2</v>
      </c>
      <c r="F243" s="95">
        <f t="shared" si="1"/>
        <v>51.492286839217712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-18498</v>
      </c>
      <c r="E245" s="106">
        <f t="shared" si="45"/>
        <v>-26469.51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0</v>
      </c>
      <c r="E247" s="249">
        <v>0</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18498</v>
      </c>
      <c r="E250" s="106">
        <f t="shared" si="47"/>
        <v>26469.51</v>
      </c>
      <c r="F250" s="95">
        <f t="shared" si="1"/>
        <v>143.09390204346414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18498</v>
      </c>
      <c r="E251" s="249">
        <v>26469.51</v>
      </c>
      <c r="F251" s="95">
        <f t="shared" si="1"/>
        <v>143.09390204346414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0</v>
      </c>
      <c r="E255" s="249">
        <v>250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1056478</v>
      </c>
      <c r="E259" s="106">
        <f t="shared" si="49"/>
        <v>831475.26</v>
      </c>
      <c r="F259" s="95">
        <f t="shared" si="1"/>
        <v>78.702562665763026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1056478</v>
      </c>
      <c r="E260" s="250">
        <v>831475.26</v>
      </c>
      <c r="F260" s="99">
        <f t="shared" si="1"/>
        <v>78.702562665763026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250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211366</v>
      </c>
      <c r="E265" s="249">
        <v>117952.72</v>
      </c>
      <c r="F265" s="95">
        <f t="shared" si="50"/>
        <v>55.804963901478956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9378</v>
      </c>
      <c r="E268" s="249">
        <v>3604.22</v>
      </c>
      <c r="F268" s="95">
        <f t="shared" si="50"/>
        <v>38.432714864576667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211366</v>
      </c>
      <c r="E286" s="249">
        <v>117952.72</v>
      </c>
      <c r="F286" s="95">
        <f t="shared" si="50"/>
        <v>55.804963901478956</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798805</v>
      </c>
      <c r="E288" s="249">
        <v>807167.54</v>
      </c>
      <c r="F288" s="95">
        <f t="shared" si="50"/>
        <v>101.04688127891038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526.58000000000004</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402818</v>
      </c>
      <c r="E294" s="249">
        <v>207420.2</v>
      </c>
      <c r="F294" s="95">
        <f t="shared" si="50"/>
        <v>51.492286839217712</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209968</v>
      </c>
      <c r="E302" s="249">
        <v>109817.16</v>
      </c>
      <c r="F302" s="95">
        <f t="shared" si="50"/>
        <v>52.301855520841265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v>402818</v>
      </c>
      <c r="E312" s="249">
        <v>207420.2</v>
      </c>
      <c r="F312" s="95">
        <f t="shared" si="50"/>
        <v>51.492286839217712</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5" man="1"/>
    <brk id="260"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election activeCell="B28" sqref="B2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7494227</v>
      </c>
      <c r="E28" s="83">
        <f t="shared" si="6"/>
        <v>8276780.1799999997</v>
      </c>
      <c r="F28" s="65">
        <f t="shared" si="1"/>
        <v>110.44208001705846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7494227</v>
      </c>
      <c r="E30" s="251">
        <v>8276780.1799999997</v>
      </c>
      <c r="F30" s="65">
        <f t="shared" si="1"/>
        <v>110.44208001705846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7494227</v>
      </c>
      <c r="E141" s="108">
        <f t="shared" si="28"/>
        <v>8276780.1799999997</v>
      </c>
      <c r="F141" s="84">
        <f t="shared" si="1"/>
        <v>110.44208001705846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zoomScaleNormal="10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zoomScaleNormal="100" workbookViewId="0">
      <selection activeCell="B11" sqref="B1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1201623.3899999999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8502790.709999999</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8299487.7799999993</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6919377.7699999996</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1270292.8500000001</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0</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109817.16</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203302.93</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8689299.7800000012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8291125.2199999997</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6810162.0199999996</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1253717.43</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17278.150000000001</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209967.62</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202776.35</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195398.21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195398.21</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1015114.3199999984</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1015114.3200000001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807167.54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526.58000000000004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207420.2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2022</v>
      </c>
      <c r="H3" s="130">
        <f>IF(RefStr!C12&lt;&gt;"",INT(VALUE(MID(RefStr!C12,6,2))),0)</f>
        <v>12</v>
      </c>
      <c r="I3" s="131">
        <f>RefStr!C10</f>
        <v>31</v>
      </c>
      <c r="J3" s="132" t="str">
        <f>RefStr!H7</f>
        <v>DA</v>
      </c>
      <c r="K3" s="130" t="str">
        <f>RefStr!H9</f>
        <v>DA</v>
      </c>
      <c r="L3" s="130" t="str">
        <f>RefStr!H10</f>
        <v>DA</v>
      </c>
      <c r="M3" s="130" t="str">
        <f>RefStr!H8</f>
        <v>DA</v>
      </c>
      <c r="N3" s="130" t="str">
        <f>RefStr!H11</f>
        <v>DA</v>
      </c>
      <c r="O3" s="133">
        <f>RefStr!C6</f>
        <v>30970</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2023-01-25T08:29:44Z</cp:lastPrinted>
  <dcterms:created xsi:type="dcterms:W3CDTF">2022-04-01T05:14:30Z</dcterms:created>
  <dcterms:modified xsi:type="dcterms:W3CDTF">2023-01-31T12:26:18Z</dcterms:modified>
</cp:coreProperties>
</file>